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เม.ย.66\"/>
    </mc:Choice>
  </mc:AlternateContent>
  <xr:revisionPtr revIDLastSave="0" documentId="8_{6DD58FEE-30D2-4F48-A2F5-777D8E2E3820}" xr6:coauthVersionLast="36" xr6:coauthVersionMax="36" xr10:uidLastSave="{00000000-0000-0000-0000-000000000000}"/>
  <bookViews>
    <workbookView xWindow="0" yWindow="0" windowWidth="28770" windowHeight="11595" firstSheet="8" activeTab="13" xr2:uid="{00000000-000D-0000-FFFF-FFFF00000000}"/>
  </bookViews>
  <sheets>
    <sheet name="Sme_ต.ค.64" sheetId="22" state="hidden" r:id="rId1"/>
    <sheet name="Sme_พ.ย.64" sheetId="21" state="hidden" r:id="rId2"/>
    <sheet name="สขร_ต.ค.64 " sheetId="23" state="hidden" r:id="rId3"/>
    <sheet name="สขร_พ.ย.64" sheetId="24" state="hidden" r:id="rId4"/>
    <sheet name="Sme_ม.ค. 65" sheetId="27" state="hidden" r:id="rId5"/>
    <sheet name="Sme_ธ.ค. 64" sheetId="26" state="hidden" r:id="rId6"/>
    <sheet name="สขร_ธ.ค. 64" sheetId="25" state="hidden" r:id="rId7"/>
    <sheet name="สขร_ต.ค. 65" sheetId="36" r:id="rId8"/>
    <sheet name="สขร_พ.ย. 65" sheetId="37" r:id="rId9"/>
    <sheet name="สขร_ธ.ค 65 " sheetId="38" r:id="rId10"/>
    <sheet name="สขร_ม.ค 66" sheetId="39" r:id="rId11"/>
    <sheet name="สขร_ก.พ. 66" sheetId="40" r:id="rId12"/>
    <sheet name="สขร_มี.ค. 66" sheetId="41" r:id="rId13"/>
    <sheet name="สขร_เม.ย. 66" sheetId="42" r:id="rId14"/>
    <sheet name="ตัวอย่างการกรอก สขร. 75%" sheetId="18" r:id="rId15"/>
    <sheet name="เรื่องร้องเรียนจัดซื้อ (ฝสอ.)" sheetId="5" state="hidden" r:id="rId16"/>
  </sheets>
  <definedNames>
    <definedName name="_xlnm.Print_Titles" localSheetId="11">'สขร_ก.พ. 66'!$1:$6</definedName>
    <definedName name="_xlnm.Print_Titles" localSheetId="7">'สขร_ต.ค. 65'!$1:$6</definedName>
    <definedName name="_xlnm.Print_Titles" localSheetId="9">'สขร_ธ.ค 65 '!$1:$6</definedName>
    <definedName name="_xlnm.Print_Titles" localSheetId="8">'สขร_พ.ย. 65'!$1:$6</definedName>
    <definedName name="_xlnm.Print_Titles" localSheetId="10">'สขร_ม.ค 66'!$1:$6</definedName>
    <definedName name="_xlnm.Print_Titles" localSheetId="12">'สขร_มี.ค. 66'!$1:$6</definedName>
    <definedName name="_xlnm.Print_Titles" localSheetId="13">'สขร_เม.ย. 66'!$1:$6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2" l="1"/>
  <c r="D7" i="42"/>
  <c r="G7" i="42" s="1"/>
  <c r="I7" i="42" s="1"/>
  <c r="H7" i="42"/>
  <c r="H8" i="42" l="1"/>
  <c r="I8" i="42"/>
  <c r="H7" i="41" l="1"/>
  <c r="D7" i="41"/>
  <c r="G7" i="41" s="1"/>
  <c r="I7" i="41" s="1"/>
  <c r="H8" i="41"/>
  <c r="D8" i="41"/>
  <c r="G8" i="41" s="1"/>
  <c r="I8" i="41" s="1"/>
  <c r="H8" i="40" l="1"/>
  <c r="D8" i="40"/>
  <c r="G8" i="40" l="1"/>
  <c r="I8" i="40" s="1"/>
  <c r="H7" i="40"/>
  <c r="D7" i="40"/>
  <c r="G7" i="40" s="1"/>
  <c r="I7" i="40" s="1"/>
  <c r="H9" i="39" l="1"/>
  <c r="D9" i="39"/>
  <c r="G9" i="39" s="1"/>
  <c r="I9" i="39" s="1"/>
  <c r="D7" i="39"/>
  <c r="G7" i="39" s="1"/>
  <c r="I7" i="39" s="1"/>
  <c r="H7" i="39"/>
  <c r="G8" i="39"/>
  <c r="I8" i="39" s="1"/>
  <c r="I11" i="39"/>
  <c r="I10" i="39"/>
  <c r="D11" i="38" l="1"/>
  <c r="G11" i="38" l="1"/>
  <c r="I11" i="38" s="1"/>
  <c r="H11" i="38"/>
  <c r="D10" i="38" l="1"/>
  <c r="D9" i="38" l="1"/>
  <c r="G9" i="38" s="1"/>
  <c r="I9" i="38" s="1"/>
  <c r="D7" i="38"/>
  <c r="G7" i="38" s="1"/>
  <c r="I7" i="38" s="1"/>
  <c r="H7" i="38"/>
  <c r="H9" i="38"/>
  <c r="H8" i="38"/>
  <c r="G8" i="38"/>
  <c r="I8" i="38" s="1"/>
  <c r="D8" i="37" l="1"/>
  <c r="G8" i="37" s="1"/>
  <c r="I8" i="37" s="1"/>
  <c r="D9" i="37"/>
  <c r="D10" i="37"/>
  <c r="D11" i="37"/>
  <c r="G11" i="37" s="1"/>
  <c r="I11" i="37" s="1"/>
  <c r="D7" i="37"/>
  <c r="G7" i="37" s="1"/>
  <c r="I7" i="37" s="1"/>
  <c r="H11" i="37"/>
  <c r="H10" i="37"/>
  <c r="G10" i="37"/>
  <c r="I10" i="37" s="1"/>
  <c r="H9" i="37"/>
  <c r="G9" i="37"/>
  <c r="I9" i="37" s="1"/>
  <c r="H8" i="37"/>
  <c r="H7" i="37"/>
  <c r="H18" i="36" l="1"/>
  <c r="G18" i="36"/>
  <c r="I18" i="36" s="1"/>
  <c r="H17" i="36"/>
  <c r="G17" i="36"/>
  <c r="I17" i="36" s="1"/>
  <c r="H16" i="36"/>
  <c r="G16" i="36"/>
  <c r="I16" i="36" s="1"/>
  <c r="G9" i="36" l="1"/>
  <c r="I9" i="36" s="1"/>
  <c r="H9" i="36"/>
  <c r="G10" i="36"/>
  <c r="I10" i="36" s="1"/>
  <c r="H10" i="36"/>
  <c r="G11" i="36"/>
  <c r="I11" i="36" s="1"/>
  <c r="H11" i="36"/>
  <c r="G12" i="36"/>
  <c r="I12" i="36" s="1"/>
  <c r="H12" i="36"/>
  <c r="G13" i="36"/>
  <c r="I13" i="36" s="1"/>
  <c r="H13" i="36"/>
  <c r="G14" i="36"/>
  <c r="I14" i="36" s="1"/>
  <c r="H14" i="36"/>
  <c r="G15" i="36"/>
  <c r="I15" i="36" s="1"/>
  <c r="H15" i="36"/>
  <c r="H7" i="36" l="1"/>
  <c r="G7" i="36"/>
  <c r="I7" i="36" s="1"/>
  <c r="H8" i="36"/>
  <c r="G8" i="36"/>
  <c r="I8" i="36" s="1"/>
  <c r="K8" i="27" l="1"/>
  <c r="L8" i="27"/>
  <c r="L7" i="27"/>
  <c r="K7" i="27"/>
  <c r="E8" i="27"/>
  <c r="H8" i="27"/>
  <c r="F7" i="27"/>
  <c r="H7" i="27" s="1"/>
  <c r="C8" i="27"/>
  <c r="D8" i="27" s="1"/>
  <c r="I8" i="27" s="1"/>
  <c r="C7" i="27"/>
  <c r="D7" i="27" s="1"/>
  <c r="G7" i="27" s="1"/>
  <c r="I7" i="27" s="1"/>
  <c r="B8" i="27"/>
  <c r="B7" i="27"/>
  <c r="L11" i="26" l="1"/>
  <c r="K11" i="26"/>
  <c r="D11" i="26"/>
  <c r="E11" i="26"/>
  <c r="F11" i="26"/>
  <c r="C11" i="26"/>
  <c r="B11" i="26"/>
  <c r="K8" i="26" l="1"/>
  <c r="L8" i="26"/>
  <c r="K9" i="26"/>
  <c r="L9" i="26"/>
  <c r="K10" i="26"/>
  <c r="L10" i="26"/>
  <c r="L7" i="26"/>
  <c r="K7" i="26"/>
  <c r="F8" i="26"/>
  <c r="F9" i="26"/>
  <c r="F10" i="26"/>
  <c r="F7" i="26"/>
  <c r="C7" i="26"/>
  <c r="C8" i="26"/>
  <c r="C9" i="26"/>
  <c r="C10" i="26"/>
  <c r="B8" i="26"/>
  <c r="B9" i="26"/>
  <c r="B10" i="26"/>
  <c r="B7" i="26"/>
  <c r="H9" i="26"/>
  <c r="H8" i="26"/>
  <c r="D11" i="25"/>
  <c r="D9" i="25"/>
  <c r="D10" i="25"/>
  <c r="D8" i="26" l="1"/>
  <c r="D7" i="26"/>
  <c r="H7" i="26"/>
  <c r="D10" i="26"/>
  <c r="H10" i="26"/>
  <c r="D9" i="26"/>
  <c r="G8" i="26"/>
  <c r="H12" i="25"/>
  <c r="H11" i="26" s="1"/>
  <c r="G12" i="25"/>
  <c r="H11" i="25"/>
  <c r="G11" i="25"/>
  <c r="I11" i="25" s="1"/>
  <c r="I10" i="25"/>
  <c r="H10" i="25"/>
  <c r="H9" i="25"/>
  <c r="G9" i="25"/>
  <c r="I9" i="25" s="1"/>
  <c r="H8" i="25"/>
  <c r="G8" i="25"/>
  <c r="I8" i="25" s="1"/>
  <c r="I12" i="25" l="1"/>
  <c r="I11" i="26" s="1"/>
  <c r="G11" i="26"/>
  <c r="I8" i="26"/>
  <c r="G10" i="26"/>
  <c r="G9" i="26"/>
  <c r="G7" i="26"/>
  <c r="I8" i="21"/>
  <c r="I9" i="21"/>
  <c r="I10" i="21"/>
  <c r="I11" i="21"/>
  <c r="I12" i="21"/>
  <c r="I13" i="21"/>
  <c r="G8" i="21"/>
  <c r="G9" i="21"/>
  <c r="G10" i="21"/>
  <c r="G11" i="21"/>
  <c r="G12" i="21"/>
  <c r="G13" i="21"/>
  <c r="G14" i="21"/>
  <c r="I14" i="21" s="1"/>
  <c r="G7" i="21"/>
  <c r="I7" i="21" s="1"/>
  <c r="H15" i="24"/>
  <c r="G15" i="24"/>
  <c r="I15" i="24" s="1"/>
  <c r="H14" i="24"/>
  <c r="G14" i="24"/>
  <c r="I14" i="24" s="1"/>
  <c r="H13" i="24"/>
  <c r="G13" i="24"/>
  <c r="I13" i="24" s="1"/>
  <c r="H12" i="24"/>
  <c r="G12" i="24"/>
  <c r="I12" i="24" s="1"/>
  <c r="H11" i="24"/>
  <c r="G11" i="24"/>
  <c r="I11" i="24" s="1"/>
  <c r="I10" i="24"/>
  <c r="H10" i="24"/>
  <c r="I9" i="24"/>
  <c r="H9" i="24"/>
  <c r="G9" i="24"/>
  <c r="H8" i="24"/>
  <c r="G8" i="24"/>
  <c r="I8" i="24" s="1"/>
  <c r="I10" i="26" l="1"/>
  <c r="I7" i="26"/>
  <c r="I9" i="26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H8" i="23"/>
  <c r="G8" i="23"/>
  <c r="I8" i="23" s="1"/>
  <c r="H7" i="23"/>
  <c r="D7" i="23"/>
  <c r="G7" i="23" s="1"/>
  <c r="I7" i="23" s="1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H10" i="21" l="1"/>
  <c r="H9" i="21"/>
  <c r="H14" i="21" l="1"/>
  <c r="H13" i="21"/>
  <c r="H12" i="21"/>
  <c r="H11" i="21"/>
  <c r="H8" i="21"/>
  <c r="H7" i="21"/>
</calcChain>
</file>

<file path=xl/sharedStrings.xml><?xml version="1.0" encoding="utf-8"?>
<sst xmlns="http://schemas.openxmlformats.org/spreadsheetml/2006/main" count="948" uniqueCount="280">
  <si>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</si>
  <si>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</si>
  <si>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</si>
  <si>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</si>
  <si>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</si>
  <si>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</si>
  <si>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</si>
  <si>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</si>
  <si>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</si>
  <si>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</si>
  <si>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</si>
  <si>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</si>
  <si>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</si>
  <si>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</si>
  <si>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</si>
  <si>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</si>
  <si>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</si>
  <si>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</si>
  <si>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</si>
  <si>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</si>
  <si>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</si>
  <si>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</si>
  <si>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</si>
  <si>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จัดซื้อ/จ้าง กับผู้ประกอบการ SMEs</t>
  </si>
  <si>
    <t>SMEs</t>
  </si>
  <si>
    <t>Non-Smes</t>
  </si>
  <si>
    <t>งบครุภัณฑ์</t>
  </si>
  <si>
    <t xml:space="preserve">งานขยายเขต - รับจ้างงาน </t>
  </si>
  <si>
    <t>ค่าจ้างเหมาสำรวจหาท่อรั่ว</t>
  </si>
  <si>
    <t>ค่าจ้างเหมาสำรวจและซ่อมท่อ</t>
  </si>
  <si>
    <t>งบค่าจ้างเหมาบริการอื่น</t>
  </si>
  <si>
    <t>/</t>
  </si>
  <si>
    <t>ราคาต่ำสุด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</si>
  <si>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</si>
  <si>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</si>
  <si>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</si>
  <si>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</si>
  <si>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</si>
  <si>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</si>
  <si>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</si>
  <si>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</si>
  <si>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</si>
  <si>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</si>
  <si>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</si>
  <si>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</si>
  <si>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</si>
  <si>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</si>
  <si>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</si>
  <si>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</si>
  <si>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</si>
  <si>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</si>
  <si>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</si>
  <si>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</si>
  <si>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</si>
  <si>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</si>
  <si>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</si>
  <si>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</si>
  <si>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</si>
  <si>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</si>
  <si>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</si>
  <si>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</si>
  <si>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</si>
  <si>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 xml:space="preserve">หมวดงบประมาณ </t>
  </si>
  <si>
    <t>งานปรับปรุงท่อเพื่อลดน้ำสูญเสีย ปีงบประมาณ 2564</t>
  </si>
  <si>
    <t>สรุปผลการดำเนินการจัดซื้อจัดจ้าง ประจำเดือน ต.ค.64</t>
  </si>
  <si>
    <t>เครื่องฉีดน้ำแรงดันสูง</t>
  </si>
  <si>
    <t>บล็อกลมขนาด Sq.Dr 1/2 นิ้ว 14 HP แบบก้านยาว</t>
  </si>
  <si>
    <t>เครื่องเคลือบบัตร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</si>
  <si>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</si>
  <si>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</si>
  <si>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</si>
  <si>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</si>
  <si>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</si>
  <si>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</si>
  <si>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</si>
  <si>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</si>
  <si>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</si>
  <si>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</si>
  <si>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</si>
  <si>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</si>
  <si>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</si>
  <si>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</si>
  <si>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</si>
  <si>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</si>
  <si>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</si>
  <si>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</si>
  <si>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</si>
  <si>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</si>
  <si>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</si>
  <si>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</si>
  <si>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</si>
  <si>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</si>
  <si>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</si>
  <si>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</si>
  <si>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</si>
  <si>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</si>
  <si>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</si>
  <si>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</si>
  <si>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</si>
  <si>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</si>
  <si>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</si>
  <si>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</si>
  <si>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</si>
  <si>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</si>
  <si>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</si>
  <si>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</si>
  <si>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</si>
  <si>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</si>
  <si>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</si>
  <si>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</si>
  <si>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</si>
  <si>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</si>
  <si>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</si>
  <si>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</si>
  <si>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</si>
  <si>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</si>
  <si>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</si>
  <si>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</si>
  <si>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</si>
  <si>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</si>
  <si>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</si>
  <si>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</si>
  <si>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</si>
  <si>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</si>
  <si>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</si>
  <si>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</si>
  <si>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</si>
  <si>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</si>
  <si>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</si>
  <si>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</si>
  <si>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</si>
  <si>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</si>
  <si>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</si>
  <si>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</si>
  <si>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</si>
  <si>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</si>
  <si>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</si>
  <si>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</si>
  <si>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</si>
  <si>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</si>
  <si>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</si>
  <si>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</si>
  <si>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</si>
  <si>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</si>
  <si>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</si>
  <si>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</si>
  <si>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</si>
  <si>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</si>
  <si>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</si>
  <si>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</si>
  <si>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</si>
  <si>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</si>
  <si>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</si>
  <si>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</si>
  <si>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</si>
  <si>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</si>
  <si>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</si>
  <si>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</si>
  <si>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บ. ออโรร่า ออสเตรลิส จำกัด</t>
  </si>
  <si>
    <t>ราคาที่ตกลงซื้อ/จ้าง
(ไม่รวมภาษี)</t>
  </si>
  <si>
    <t>สรุปผลการดำเนินการจัดซื้อจัดจ้าง ประจำเดือน ม.ค. 65</t>
  </si>
  <si>
    <t>วันที่ 1 พฤศจิกายน 2565</t>
  </si>
  <si>
    <t xml:space="preserve">                            สรุปผลการดำเนินการจัดซื้อจัดจ้างในรอบเดือนตุลาคม 2565</t>
  </si>
  <si>
    <t xml:space="preserve">ถังดับเพลิงมือถือ ขนาด 15 ปอนด์ </t>
  </si>
  <si>
    <t>ไฟฉุกเฉิน</t>
  </si>
  <si>
    <t>เครื่องชั่งแขวนระบบดิจิตอล</t>
  </si>
  <si>
    <t>พาเลทพลาสติก</t>
  </si>
  <si>
    <t>งานซื้อพร้อมติดตั้ง Pressure Transmitter</t>
  </si>
  <si>
    <t>งานซื้อพร้อมติดตั้ง Temperature sensor and Transmitter</t>
  </si>
  <si>
    <t>พัดลมตั้งพื้นชนิดใช้ในบริเวณโรงงานขนาดไม่น้อยกว่า 20 นิ้ว</t>
  </si>
  <si>
    <t>สว่านไร้สายแบบเจาะไม้และเหล็ก ขนาดไม่น้อยกว่า 15 มม.</t>
  </si>
  <si>
    <t>จ้างจัดทำระบบบริหารงานคุณภาพ ISO/IEC 17025 : 2017</t>
  </si>
  <si>
    <t>ฝามาตรวัดน้ำ Meistream Plus Cover lid DN50 และฝามาตรวัดน้ำ iPERL DN Cover lid DN40</t>
  </si>
  <si>
    <t>หมึกพิมพ์ จำนวน 4 รายการ</t>
  </si>
  <si>
    <t>PO.3300056308</t>
  </si>
  <si>
    <t>ลว. 6 ตุลาคม 2565</t>
  </si>
  <si>
    <t xml:space="preserve">บ. เอสวีอาร์ เอ็นจิเนียริ่งแอนด์ซัพพลาย จำกัด </t>
  </si>
  <si>
    <t>PO.3300056310</t>
  </si>
  <si>
    <t>บ. วินด์รันเนอร์ จำกัด</t>
  </si>
  <si>
    <t>PO.3300056352</t>
  </si>
  <si>
    <t>ลว. 10 ตุลาคม 2565</t>
  </si>
  <si>
    <t>บ. ยูไนเต็ด พีพีอาร์ กรุ๊ป จำกัด</t>
  </si>
  <si>
    <t>PO.3300056615</t>
  </si>
  <si>
    <t>ลว. 25 ตุลาคม 2565</t>
  </si>
  <si>
    <t>PO.3300056613</t>
  </si>
  <si>
    <t>บ. เบสท์เวิลด์ เอ็นเตอร์ไพรส์ จำกัด</t>
  </si>
  <si>
    <t>PO.3300056292</t>
  </si>
  <si>
    <t>PO.3300056297</t>
  </si>
  <si>
    <t>PO.3300056301</t>
  </si>
  <si>
    <t>เครื่องเจียรไฟฟ้า 4 นิ้ว</t>
  </si>
  <si>
    <t>PO.3300056304</t>
  </si>
  <si>
    <t>PO.3300056300</t>
  </si>
  <si>
    <t>PO.3300056306</t>
  </si>
  <si>
    <t>หจก. เทพระวี</t>
  </si>
  <si>
    <t>PO.3300056419</t>
  </si>
  <si>
    <t>ลว. 12 ตุลาคม 2565</t>
  </si>
  <si>
    <t>วันที่ 1 ธันวาคม 2565</t>
  </si>
  <si>
    <t xml:space="preserve">                            สรุปผลการดำเนินการจัดซื้อจัดจ้างในรอบเดือนพฤศจิกายน 2565</t>
  </si>
  <si>
    <t>ซุปเปอร์ชิลด์อะควากลอสสีเคลือบเงาสูตรน้ำเฉดสีพิเศษสั่งผลิตเฉดเข้มมาก #RAL5012</t>
  </si>
  <si>
    <t>บ. ทีโอเอ เพ้นท์ (ประเทศไทย) จำกัด (มหาชน)</t>
  </si>
  <si>
    <t>PO.3300057219</t>
  </si>
  <si>
    <t>ลว. 29 พฤศจิกายน 2565</t>
  </si>
  <si>
    <t xml:space="preserve">บ. ธาราเอเชีย จำกัด </t>
  </si>
  <si>
    <t>PO.3300057197</t>
  </si>
  <si>
    <t>ลว. 28 พฤศจิกายน 2565</t>
  </si>
  <si>
    <t>ปะเก็นยางฝาบนและปะเก็นพลาสติก ASAHI (GMK) 1/2"</t>
  </si>
  <si>
    <t>PO.3300056903</t>
  </si>
  <si>
    <t>ลว. 7 พฤศจิกายน 2565</t>
  </si>
  <si>
    <t>จัดจ้างซ่อมและปรับปรุงแท่นทดสอบมาตรวัดน้ำ</t>
  </si>
  <si>
    <t>PO.3300056901</t>
  </si>
  <si>
    <t>จัดจ้างซ่อมรถฟอร์คลิฟท์</t>
  </si>
  <si>
    <t>บ. โปรเกรส ฟอร์คลิฟท์ เอเชีย จำกัด</t>
  </si>
  <si>
    <t>PO.3300056849</t>
  </si>
  <si>
    <t>ลว. 3 พฤศจิกายน 2565</t>
  </si>
  <si>
    <t>PO.3300057282</t>
  </si>
  <si>
    <t>ลว. 2 ธันวาคม2565</t>
  </si>
  <si>
    <t>ยางโอริง 68×3” (แหวนยาง) และไส้กรองสำหรับมาตรวัดน้ำ ขนาด 1/2”</t>
  </si>
  <si>
    <t>PO.3300057535</t>
  </si>
  <si>
    <t>ลว. 20 ธันวาคม2565</t>
  </si>
  <si>
    <t>จ้างสอบเทียบเครื่องวัดในระบบทดสอบมาตรวัดน้ำ</t>
  </si>
  <si>
    <t>จ้างชุบถ้วยป้องกันสนามแม่เหล็ก ด้วยกระบวนการชุบสังกะสีด้วยเทคนิคไฟฟ้าเคมี</t>
  </si>
  <si>
    <t>บ. มิราเคิล อินเตอร์เนชั่นแนล เทคโนโลยี จำกัด</t>
  </si>
  <si>
    <t>PO.3300057616</t>
  </si>
  <si>
    <t>ลว. 26 ธันวาคม 2565</t>
  </si>
  <si>
    <t>บ. แอคเดอร์ จำกัด</t>
  </si>
  <si>
    <t>จัดซื้อกล่องในและกล่องนอกบรรจุมาตรวัดน้ำ จำนวน 4 รายการ</t>
  </si>
  <si>
    <t>ปะเก็นยางยูเนียนมาตรวัดน้ำ ขนาด ศก. 1/2 นิ้ว และ 1 นิ้ว</t>
  </si>
  <si>
    <t>ลว. 29 ธันวาคม 2565</t>
  </si>
  <si>
    <t>PO.3300057691</t>
  </si>
  <si>
    <t>PO.3300057694</t>
  </si>
  <si>
    <t xml:space="preserve">                            สรุปผลการดำเนินการจัดซื้อจัดจ้างในรอบเดือนธันวาคม 2565</t>
  </si>
  <si>
    <t>จัดซื้อพร้อมติดตั้งเครื่องสูบน้ำระบบอินเวอร์เตอร์</t>
  </si>
  <si>
    <t>จัดซื้อพร้อมติดตั้ง Density meter</t>
  </si>
  <si>
    <t>จัดจ้างปรับปรุงระบบจ่ายลม</t>
  </si>
  <si>
    <t>บ. อาร์ แฮ้งค์ ซัพพลาย จำกัด</t>
  </si>
  <si>
    <t xml:space="preserve">1. หจก. วสุธร เอ็นจิเนียริ่ง แอนด์ ซัพพลาย
2. หจก. สุณัฏฐา ซัพพลาย
3. บ. อาร์ แฮ้งค์ ซัพพลาย จำกัด
</t>
  </si>
  <si>
    <t xml:space="preserve">1. บ. ยูเอชเอ็ม จำกัด
2. กิจการร่วมค้า เอสวีอาร์โปรปั๊มส์
</t>
  </si>
  <si>
    <t xml:space="preserve">1. บ. เอสวีอาร์ เอ็นจิเนียริ่งแอนด์ซัพพลาย จำกัด 
2. หจก. เควี. ทีมส์ เอ็นจิเนียริ่ง แอนด์ ซัพพลายส์
</t>
  </si>
  <si>
    <t>PO.3300058003</t>
  </si>
  <si>
    <t>ลว. 23 มกราคม 2566</t>
  </si>
  <si>
    <t>PO.3300058068</t>
  </si>
  <si>
    <t>ลว. 26 มกราคม 2566</t>
  </si>
  <si>
    <t>PO.3300057880</t>
  </si>
  <si>
    <t>ลว. 16 มกราคม 2566</t>
  </si>
  <si>
    <t>ลว. 6 มกราคม 2566</t>
  </si>
  <si>
    <t>PO.3300057749</t>
  </si>
  <si>
    <t>ลว. 19 มกราคม 2566</t>
  </si>
  <si>
    <t>PO.3300057965</t>
  </si>
  <si>
    <t>วัสดุอุปกรณ์ในการซ่อมมาตรวัดน้ำ จำนวน 9 รายการ</t>
  </si>
  <si>
    <t>ฝาปิดหน้าปัดและฝาครอบเกลียวมาตรวัดน้ำ</t>
  </si>
  <si>
    <t>บ. บิ๊ก คิว. จำกัด</t>
  </si>
  <si>
    <t>วันที่ 1 กุมภาพันธ์ 2566</t>
  </si>
  <si>
    <t xml:space="preserve">                            สรุปผลการดำเนินการจัดซื้อจัดจ้างในรอบเดือนมกราคม 2566</t>
  </si>
  <si>
    <t>เม็ดเหล็กเกล็ด WA G40 (GH) และเม็ดเหล็กเกล็ด WA G50 (GH)</t>
  </si>
  <si>
    <t>บ. สยามโตชู จำกัด</t>
  </si>
  <si>
    <t>PO.3300058343</t>
  </si>
  <si>
    <t>ลว. 14 กุมภาพันธ์ 2566</t>
  </si>
  <si>
    <t>จ้างตรวจสอบและซ่อมเครื่องพ่นทราย</t>
  </si>
  <si>
    <t>บ. เอไอบี เอ็นจิเนียริ่ง จำกัด</t>
  </si>
  <si>
    <t>PO.3300058526</t>
  </si>
  <si>
    <t>ลว. 23 กุมภาพันธ์ 2566</t>
  </si>
  <si>
    <t>วันที่ 1 มีนาคม 2566</t>
  </si>
  <si>
    <t xml:space="preserve">                            สรุปผลการดำเนินการจัดซื้อจัดจ้างในรอบเดือนกุมภาพันธ์ 2566</t>
  </si>
  <si>
    <t xml:space="preserve">                            สรุปผลการดำเนินการจัดซื้อจัดจ้างในรอบเดือนมีนาคม 2566</t>
  </si>
  <si>
    <t>จ้างตรวจสอบและทดสอบการรับน้ำหนักของปั้นจั่นชนิดเหนือศีรษะขนาด 1 ตัน</t>
  </si>
  <si>
    <t>PO.3300058694</t>
  </si>
  <si>
    <t>ลว. 10 มีนาคม 2566</t>
  </si>
  <si>
    <t>หจก. โกแม็กซ์ เอ็นจิเนียริ่ง</t>
  </si>
  <si>
    <t>PO.3300058632</t>
  </si>
  <si>
    <t>ลว. 7 มีนาคม 2566</t>
  </si>
  <si>
    <t>วันที่ 3 เมษายน 2566</t>
  </si>
  <si>
    <t>จ้างปรับปรุงแท่นทดสอบมาตรวัดน้ำสำหรับทดสอบ Clamp-on Flow Meter</t>
  </si>
  <si>
    <t>PO.3300059120</t>
  </si>
  <si>
    <t>ลว. 10 เมษายน 2566</t>
  </si>
  <si>
    <t>จ้างตรวจประเมินต่ออายุใบรับรองระบบ ISO 9001:2015</t>
  </si>
  <si>
    <t>ลว. 27 เมษายน 2566</t>
  </si>
  <si>
    <t>PO.3300059298</t>
  </si>
  <si>
    <t>บ. บีเอสไอ กรุ๊ป (ประเทศไทย) จำกัด</t>
  </si>
  <si>
    <t xml:space="preserve">                            สรุปผลการดำเนินการจัดซื้อจัดจ้างในรอบเดือนเมษายน 2566</t>
  </si>
  <si>
    <t>วันที่ 2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</si>
</sst>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147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/>
    <xf numFmtId="43" fontId="11" fillId="0" borderId="0" xfId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2" fillId="0" borderId="0" xfId="2" applyFont="1" applyBorder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3" fontId="15" fillId="0" borderId="0" xfId="0" applyNumberFormat="1" applyFont="1" applyAlignment="1">
      <alignment vertical="center"/>
    </xf>
    <xf numFmtId="43" fontId="20" fillId="0" borderId="0" xfId="0" applyNumberFormat="1" applyFont="1"/>
    <xf numFmtId="43" fontId="16" fillId="0" borderId="0" xfId="1" applyFont="1" applyBorder="1" applyAlignment="1">
      <alignment horizontal="center" vertical="center" wrapText="1"/>
    </xf>
    <xf numFmtId="43" fontId="15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3" fontId="15" fillId="0" borderId="1" xfId="1" applyFont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43" fontId="15" fillId="0" borderId="1" xfId="1" applyFont="1" applyBorder="1" applyAlignment="1">
      <alignment vertical="center" wrapText="1"/>
    </xf>
    <xf numFmtId="43" fontId="15" fillId="0" borderId="1" xfId="1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43" fontId="18" fillId="0" borderId="1" xfId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43" fontId="15" fillId="0" borderId="1" xfId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8" fillId="2" borderId="1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3" applyFont="1" applyBorder="1" applyAlignment="1">
      <alignment horizontal="center" vertical="center" wrapText="1"/>
    </xf>
    <xf numFmtId="14" fontId="16" fillId="0" borderId="1" xfId="0" quotePrefix="1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43" fontId="16" fillId="0" borderId="1" xfId="3" applyNumberFormat="1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 wrapText="1"/>
    </xf>
    <xf numFmtId="0" fontId="12" fillId="2" borderId="5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1" t="s">
        <v>64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8" s="44" customFormat="1" x14ac:dyDescent="0.2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41"/>
      <c r="Q2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134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43.5" x14ac:dyDescent="0.2">
      <c r="A6" s="122"/>
      <c r="B6" s="122"/>
      <c r="C6" s="117"/>
      <c r="D6" s="117"/>
      <c r="E6" s="123"/>
      <c r="F6" s="69" t="s">
        <v>9</v>
      </c>
      <c r="G6" s="68" t="s">
        <v>15</v>
      </c>
      <c r="H6" s="68" t="s">
        <v>10</v>
      </c>
      <c r="I6" s="68" t="s">
        <v>135</v>
      </c>
      <c r="J6" s="117"/>
      <c r="K6" s="117"/>
      <c r="L6" s="117"/>
      <c r="M6" s="118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C7</f>
        <v>15000</v>
      </c>
      <c r="E7" s="39" t="s">
        <v>13</v>
      </c>
      <c r="F7" s="52" t="s">
        <v>74</v>
      </c>
      <c r="G7" s="53">
        <f>C7</f>
        <v>15000</v>
      </c>
      <c r="H7" s="52" t="str">
        <f>F7</f>
        <v>บ.  นอบ์พ คอร์ปอเรชั่น กรุ๊ป จำกัด</v>
      </c>
      <c r="I7" s="53">
        <f>D7</f>
        <v>15000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f>C8</f>
        <v>23500</v>
      </c>
      <c r="E8" s="39" t="s">
        <v>13</v>
      </c>
      <c r="F8" s="52" t="s">
        <v>85</v>
      </c>
      <c r="G8" s="53">
        <f t="shared" ref="G8:G14" si="0">C8</f>
        <v>23500</v>
      </c>
      <c r="H8" s="52" t="str">
        <f t="shared" ref="H8:H14" si="1">F8</f>
        <v xml:space="preserve">บ.  แสงปัญญาพาณิชย์ จำกัด </v>
      </c>
      <c r="I8" s="53">
        <f t="shared" ref="I8:I14" si="2">D8</f>
        <v>23500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C9</f>
        <v>100000</v>
      </c>
      <c r="E9" s="39" t="s">
        <v>13</v>
      </c>
      <c r="F9" s="52" t="s">
        <v>86</v>
      </c>
      <c r="G9" s="53">
        <f t="shared" si="0"/>
        <v>100000</v>
      </c>
      <c r="H9" s="52" t="str">
        <f t="shared" si="1"/>
        <v>บ. เอสวีอาร์ เอ็นจิเนียริ่งแอนด์ซัพพลาย จำกัด</v>
      </c>
      <c r="I9" s="53">
        <f t="shared" si="2"/>
        <v>100000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 t="shared" ref="D10:D14" si="3">C10</f>
        <v>465300</v>
      </c>
      <c r="E10" s="39" t="s">
        <v>13</v>
      </c>
      <c r="F10" s="52" t="s">
        <v>87</v>
      </c>
      <c r="G10" s="53">
        <f t="shared" si="0"/>
        <v>465300</v>
      </c>
      <c r="H10" s="52" t="str">
        <f t="shared" si="1"/>
        <v xml:space="preserve">บ.  ธาราเอเชีย จำกัด </v>
      </c>
      <c r="I10" s="53">
        <f t="shared" si="2"/>
        <v>465300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 t="shared" si="3"/>
        <v>200000</v>
      </c>
      <c r="E11" s="39" t="s">
        <v>13</v>
      </c>
      <c r="F11" s="52" t="s">
        <v>86</v>
      </c>
      <c r="G11" s="53">
        <f t="shared" si="0"/>
        <v>200000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200000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 t="shared" si="3"/>
        <v>8000</v>
      </c>
      <c r="E12" s="39" t="s">
        <v>13</v>
      </c>
      <c r="F12" s="52" t="s">
        <v>88</v>
      </c>
      <c r="G12" s="53">
        <f t="shared" si="0"/>
        <v>8000</v>
      </c>
      <c r="H12" s="52" t="str">
        <f t="shared" si="1"/>
        <v>หจก. ตรีอุดม</v>
      </c>
      <c r="I12" s="53">
        <f t="shared" si="2"/>
        <v>8000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 t="shared" si="3"/>
        <v>60000</v>
      </c>
      <c r="E13" s="39" t="s">
        <v>13</v>
      </c>
      <c r="F13" s="52" t="s">
        <v>88</v>
      </c>
      <c r="G13" s="53">
        <f t="shared" si="0"/>
        <v>60000</v>
      </c>
      <c r="H13" s="52" t="str">
        <f t="shared" si="1"/>
        <v>หจก. ตรีอุดม</v>
      </c>
      <c r="I13" s="53">
        <f t="shared" si="2"/>
        <v>60000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 t="shared" si="3"/>
        <v>32000</v>
      </c>
      <c r="E14" s="39" t="s">
        <v>13</v>
      </c>
      <c r="F14" s="52" t="s">
        <v>88</v>
      </c>
      <c r="G14" s="53">
        <f t="shared" si="0"/>
        <v>32000</v>
      </c>
      <c r="H14" s="52" t="str">
        <f t="shared" si="1"/>
        <v>หจก. ตรีอุดม</v>
      </c>
      <c r="I14" s="53">
        <f t="shared" si="2"/>
        <v>32000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1" t="s">
        <v>129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8" s="44" customFormat="1" x14ac:dyDescent="0.2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41"/>
      <c r="Q2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3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46" t="s">
        <v>9</v>
      </c>
      <c r="G6" s="62" t="s">
        <v>15</v>
      </c>
      <c r="H6" s="62" t="s">
        <v>10</v>
      </c>
      <c r="I6" s="62" t="s">
        <v>11</v>
      </c>
      <c r="J6" s="117"/>
      <c r="K6" s="117"/>
      <c r="L6" s="117"/>
      <c r="M6" s="118"/>
      <c r="N6" s="47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5" t="s">
        <v>102</v>
      </c>
      <c r="C7" s="51">
        <v>16000</v>
      </c>
      <c r="D7" s="51">
        <v>16000</v>
      </c>
      <c r="E7" s="39" t="s">
        <v>13</v>
      </c>
      <c r="F7" s="52" t="s">
        <v>115</v>
      </c>
      <c r="G7" s="53">
        <f>D7</f>
        <v>16000</v>
      </c>
      <c r="H7" s="52" t="str">
        <f>F7</f>
        <v>บ. วิน วิน 25 โซลูชั่น จำกัด</v>
      </c>
      <c r="I7" s="53">
        <f>G7</f>
        <v>16000</v>
      </c>
      <c r="J7" s="54" t="s">
        <v>75</v>
      </c>
      <c r="K7" s="55" t="s">
        <v>116</v>
      </c>
      <c r="L7" s="56" t="s">
        <v>111</v>
      </c>
      <c r="M7" s="57" t="s">
        <v>78</v>
      </c>
      <c r="N7" s="75" t="s">
        <v>31</v>
      </c>
      <c r="O7" s="40"/>
      <c r="R7" s="58"/>
    </row>
    <row r="8" spans="1:18" s="44" customFormat="1" ht="46.5" customHeight="1" x14ac:dyDescent="0.2">
      <c r="A8" s="49">
        <v>2</v>
      </c>
      <c r="B8" s="67" t="s">
        <v>104</v>
      </c>
      <c r="C8" s="51">
        <v>360000</v>
      </c>
      <c r="D8" s="51">
        <v>360000</v>
      </c>
      <c r="E8" s="39" t="s">
        <v>13</v>
      </c>
      <c r="F8" s="52" t="s">
        <v>117</v>
      </c>
      <c r="G8" s="53">
        <f t="shared" ref="G8:G14" si="0">D8</f>
        <v>360000</v>
      </c>
      <c r="H8" s="52" t="str">
        <f t="shared" ref="H8:H14" si="1">F8</f>
        <v>บ. สมาร์ทเทคนิค จำกัด</v>
      </c>
      <c r="I8" s="53">
        <f t="shared" ref="I8:I14" si="2">G8</f>
        <v>360000</v>
      </c>
      <c r="J8" s="54" t="s">
        <v>75</v>
      </c>
      <c r="K8" s="55" t="s">
        <v>120</v>
      </c>
      <c r="L8" s="56" t="s">
        <v>111</v>
      </c>
      <c r="M8" s="57" t="s">
        <v>80</v>
      </c>
      <c r="N8" s="40"/>
      <c r="O8" s="75" t="s">
        <v>31</v>
      </c>
      <c r="R8" s="58"/>
    </row>
    <row r="9" spans="1:18" s="44" customFormat="1" ht="46.5" customHeight="1" x14ac:dyDescent="0.2">
      <c r="A9" s="49">
        <v>3</v>
      </c>
      <c r="B9" s="66" t="s">
        <v>103</v>
      </c>
      <c r="C9" s="51">
        <v>80000</v>
      </c>
      <c r="D9" s="53">
        <v>80000</v>
      </c>
      <c r="E9" s="39" t="s">
        <v>13</v>
      </c>
      <c r="F9" s="52" t="s">
        <v>109</v>
      </c>
      <c r="G9" s="53">
        <f t="shared" si="0"/>
        <v>80000</v>
      </c>
      <c r="H9" s="52" t="str">
        <f t="shared" ref="H9:H10" si="3">F9</f>
        <v>บ. ยูเอชเอ็ม จำกัด</v>
      </c>
      <c r="I9" s="53">
        <f t="shared" si="2"/>
        <v>80000</v>
      </c>
      <c r="J9" s="54" t="s">
        <v>75</v>
      </c>
      <c r="K9" s="55" t="s">
        <v>110</v>
      </c>
      <c r="L9" s="56" t="s">
        <v>111</v>
      </c>
      <c r="M9" s="57" t="s">
        <v>112</v>
      </c>
      <c r="N9" s="40"/>
      <c r="O9" s="75" t="s">
        <v>31</v>
      </c>
    </row>
    <row r="10" spans="1:18" s="44" customFormat="1" ht="46.5" customHeight="1" x14ac:dyDescent="0.2">
      <c r="A10" s="49">
        <v>4</v>
      </c>
      <c r="B10" s="64" t="s">
        <v>106</v>
      </c>
      <c r="C10" s="51">
        <v>140000</v>
      </c>
      <c r="D10" s="51">
        <v>140000</v>
      </c>
      <c r="E10" s="39" t="s">
        <v>13</v>
      </c>
      <c r="F10" s="52" t="s">
        <v>113</v>
      </c>
      <c r="G10" s="53">
        <f t="shared" si="0"/>
        <v>140000</v>
      </c>
      <c r="H10" s="52" t="str">
        <f t="shared" si="3"/>
        <v>บ. เจนบรรเจิด จำกัด</v>
      </c>
      <c r="I10" s="53">
        <f t="shared" si="2"/>
        <v>140000</v>
      </c>
      <c r="J10" s="54" t="s">
        <v>75</v>
      </c>
      <c r="K10" s="55" t="s">
        <v>114</v>
      </c>
      <c r="L10" s="56" t="s">
        <v>118</v>
      </c>
      <c r="M10" s="57" t="s">
        <v>80</v>
      </c>
      <c r="N10" s="40"/>
      <c r="O10" s="75" t="s">
        <v>31</v>
      </c>
    </row>
    <row r="11" spans="1:18" s="44" customFormat="1" ht="46.5" customHeight="1" x14ac:dyDescent="0.2">
      <c r="A11" s="49">
        <v>5</v>
      </c>
      <c r="B11" s="63" t="s">
        <v>105</v>
      </c>
      <c r="C11" s="51">
        <v>280000</v>
      </c>
      <c r="D11" s="51">
        <v>280000</v>
      </c>
      <c r="E11" s="39" t="s">
        <v>13</v>
      </c>
      <c r="F11" s="52" t="s">
        <v>86</v>
      </c>
      <c r="G11" s="53">
        <f t="shared" si="0"/>
        <v>280000</v>
      </c>
      <c r="H11" s="52" t="str">
        <f t="shared" si="1"/>
        <v>บ. เอสวีอาร์ เอ็นจิเนียริ่งแอนด์ซัพพลาย จำกัด</v>
      </c>
      <c r="I11" s="53">
        <f t="shared" si="2"/>
        <v>280000</v>
      </c>
      <c r="J11" s="54" t="s">
        <v>75</v>
      </c>
      <c r="K11" s="55" t="s">
        <v>121</v>
      </c>
      <c r="L11" s="56" t="s">
        <v>118</v>
      </c>
      <c r="M11" s="57" t="s">
        <v>80</v>
      </c>
      <c r="N11" s="75" t="s">
        <v>31</v>
      </c>
      <c r="O11" s="40"/>
      <c r="R11" s="58"/>
    </row>
    <row r="12" spans="1:18" s="44" customFormat="1" ht="46.5" customHeight="1" x14ac:dyDescent="0.2">
      <c r="A12" s="49">
        <v>6</v>
      </c>
      <c r="B12" s="63" t="s">
        <v>107</v>
      </c>
      <c r="C12" s="51">
        <v>420000</v>
      </c>
      <c r="D12" s="51">
        <v>420000</v>
      </c>
      <c r="E12" s="39" t="s">
        <v>13</v>
      </c>
      <c r="F12" s="52" t="s">
        <v>86</v>
      </c>
      <c r="G12" s="53">
        <f t="shared" si="0"/>
        <v>420000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2"/>
        <v>420000</v>
      </c>
      <c r="J12" s="54" t="s">
        <v>75</v>
      </c>
      <c r="K12" s="55" t="s">
        <v>122</v>
      </c>
      <c r="L12" s="56" t="s">
        <v>119</v>
      </c>
      <c r="M12" s="57" t="s">
        <v>80</v>
      </c>
      <c r="N12" s="75" t="s">
        <v>31</v>
      </c>
      <c r="O12" s="40"/>
    </row>
    <row r="13" spans="1:18" s="44" customFormat="1" ht="46.5" customHeight="1" x14ac:dyDescent="0.2">
      <c r="A13" s="49">
        <v>7</v>
      </c>
      <c r="B13" s="50" t="s">
        <v>108</v>
      </c>
      <c r="C13" s="51">
        <v>89750</v>
      </c>
      <c r="D13" s="51">
        <v>89750</v>
      </c>
      <c r="E13" s="39" t="s">
        <v>13</v>
      </c>
      <c r="F13" s="52" t="s">
        <v>123</v>
      </c>
      <c r="G13" s="53">
        <f t="shared" si="0"/>
        <v>89750</v>
      </c>
      <c r="H13" s="52" t="str">
        <f t="shared" si="1"/>
        <v>บ. เอ็น.ซี.อาร์ รับเบอร์ อินดัสตรี้ จำกัด</v>
      </c>
      <c r="I13" s="53">
        <f t="shared" si="2"/>
        <v>89750</v>
      </c>
      <c r="J13" s="54" t="s">
        <v>75</v>
      </c>
      <c r="K13" s="55" t="s">
        <v>124</v>
      </c>
      <c r="L13" s="56" t="s">
        <v>125</v>
      </c>
      <c r="M13" s="57" t="s">
        <v>112</v>
      </c>
      <c r="N13" s="40"/>
      <c r="O13" s="75" t="s">
        <v>31</v>
      </c>
      <c r="R13" s="58"/>
    </row>
    <row r="14" spans="1:18" s="44" customFormat="1" ht="72" customHeight="1" x14ac:dyDescent="0.2">
      <c r="A14" s="49">
        <v>8</v>
      </c>
      <c r="B14" s="63" t="s">
        <v>133</v>
      </c>
      <c r="C14" s="51">
        <v>81000</v>
      </c>
      <c r="D14" s="51">
        <v>81000</v>
      </c>
      <c r="E14" s="39" t="s">
        <v>13</v>
      </c>
      <c r="F14" s="52" t="s">
        <v>132</v>
      </c>
      <c r="G14" s="53">
        <f t="shared" si="0"/>
        <v>81000</v>
      </c>
      <c r="H14" s="52" t="str">
        <f t="shared" si="1"/>
        <v>บ. โฟลว์แล็บ แอนด์ เซอร์วิส จำกัด</v>
      </c>
      <c r="I14" s="53">
        <f t="shared" si="2"/>
        <v>81000</v>
      </c>
      <c r="J14" s="54" t="s">
        <v>75</v>
      </c>
      <c r="K14" s="55" t="s">
        <v>126</v>
      </c>
      <c r="L14" s="56" t="s">
        <v>127</v>
      </c>
      <c r="M14" s="57" t="s">
        <v>128</v>
      </c>
      <c r="N14" s="40"/>
      <c r="O14" s="75" t="s">
        <v>31</v>
      </c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2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71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3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69" t="s">
        <v>9</v>
      </c>
      <c r="G6" s="68" t="s">
        <v>15</v>
      </c>
      <c r="H6" s="68" t="s">
        <v>10</v>
      </c>
      <c r="I6" s="68" t="s">
        <v>11</v>
      </c>
      <c r="J6" s="117"/>
      <c r="K6" s="117"/>
      <c r="L6" s="117"/>
      <c r="M6" s="118"/>
      <c r="N6" s="70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50" t="s">
        <v>67</v>
      </c>
      <c r="C7" s="51">
        <v>15000</v>
      </c>
      <c r="D7" s="51">
        <f>11214.95*1.07</f>
        <v>11999.996500000001</v>
      </c>
      <c r="E7" s="39" t="s">
        <v>13</v>
      </c>
      <c r="F7" s="52" t="s">
        <v>74</v>
      </c>
      <c r="G7" s="53">
        <f>D7</f>
        <v>11999.996500000001</v>
      </c>
      <c r="H7" s="52" t="str">
        <f>F7</f>
        <v>บ.  นอบ์พ คอร์ปอเรชั่น กรุ๊ป จำกัด</v>
      </c>
      <c r="I7" s="53">
        <f>G7</f>
        <v>11999.996500000001</v>
      </c>
      <c r="J7" s="54" t="s">
        <v>75</v>
      </c>
      <c r="K7" s="55" t="s">
        <v>76</v>
      </c>
      <c r="L7" s="56" t="s">
        <v>77</v>
      </c>
      <c r="M7" s="57" t="s">
        <v>78</v>
      </c>
      <c r="N7" s="40" t="s">
        <v>100</v>
      </c>
      <c r="O7" s="40"/>
      <c r="R7" s="58"/>
    </row>
    <row r="8" spans="1:18" s="44" customFormat="1" ht="67.5" customHeight="1" x14ac:dyDescent="0.2">
      <c r="A8" s="49">
        <v>2</v>
      </c>
      <c r="B8" s="50" t="s">
        <v>68</v>
      </c>
      <c r="C8" s="51">
        <v>23500</v>
      </c>
      <c r="D8" s="53">
        <v>25100</v>
      </c>
      <c r="E8" s="39" t="s">
        <v>13</v>
      </c>
      <c r="F8" s="52" t="s">
        <v>85</v>
      </c>
      <c r="G8" s="53">
        <f>21800*1.07</f>
        <v>23326</v>
      </c>
      <c r="H8" s="52" t="str">
        <f t="shared" ref="H8:I14" si="0">F8</f>
        <v xml:space="preserve">บ.  แสงปัญญาพาณิชย์ จำกัด </v>
      </c>
      <c r="I8" s="53">
        <f t="shared" si="0"/>
        <v>23326</v>
      </c>
      <c r="J8" s="54" t="s">
        <v>75</v>
      </c>
      <c r="K8" s="55" t="s">
        <v>89</v>
      </c>
      <c r="L8" s="56" t="s">
        <v>95</v>
      </c>
      <c r="M8" s="57" t="s">
        <v>79</v>
      </c>
      <c r="N8" s="40" t="s">
        <v>100</v>
      </c>
      <c r="O8" s="40"/>
    </row>
    <row r="9" spans="1:18" s="44" customFormat="1" ht="46.5" customHeight="1" x14ac:dyDescent="0.2">
      <c r="A9" s="49">
        <v>3</v>
      </c>
      <c r="B9" s="50" t="s">
        <v>82</v>
      </c>
      <c r="C9" s="51">
        <v>100000</v>
      </c>
      <c r="D9" s="51">
        <f>99650*1.07</f>
        <v>106625.5</v>
      </c>
      <c r="E9" s="39" t="s">
        <v>13</v>
      </c>
      <c r="F9" s="52" t="s">
        <v>86</v>
      </c>
      <c r="G9" s="53">
        <f t="shared" ref="G9:G13" si="1">D9</f>
        <v>106625.5</v>
      </c>
      <c r="H9" s="52" t="str">
        <f t="shared" si="0"/>
        <v>บ. เอสวีอาร์ เอ็นจิเนียริ่งแอนด์ซัพพลาย จำกัด</v>
      </c>
      <c r="I9" s="53">
        <f t="shared" si="0"/>
        <v>106625.5</v>
      </c>
      <c r="J9" s="54" t="s">
        <v>75</v>
      </c>
      <c r="K9" s="55" t="s">
        <v>90</v>
      </c>
      <c r="L9" s="56" t="s">
        <v>96</v>
      </c>
      <c r="M9" s="57" t="s">
        <v>80</v>
      </c>
      <c r="N9" s="40" t="s">
        <v>100</v>
      </c>
      <c r="O9" s="40"/>
      <c r="R9" s="58"/>
    </row>
    <row r="10" spans="1:18" s="44" customFormat="1" ht="46.5" customHeight="1" x14ac:dyDescent="0.2">
      <c r="A10" s="49">
        <v>4</v>
      </c>
      <c r="B10" s="50" t="s">
        <v>69</v>
      </c>
      <c r="C10" s="51">
        <v>465300</v>
      </c>
      <c r="D10" s="51">
        <f>465300*1.07</f>
        <v>497871</v>
      </c>
      <c r="E10" s="39" t="s">
        <v>13</v>
      </c>
      <c r="F10" s="52" t="s">
        <v>87</v>
      </c>
      <c r="G10" s="53">
        <f>D10</f>
        <v>497871</v>
      </c>
      <c r="H10" s="52" t="str">
        <f t="shared" si="0"/>
        <v xml:space="preserve">บ.  ธาราเอเชีย จำกัด </v>
      </c>
      <c r="I10" s="53">
        <f t="shared" si="0"/>
        <v>497871</v>
      </c>
      <c r="J10" s="54" t="s">
        <v>75</v>
      </c>
      <c r="K10" s="55" t="s">
        <v>91</v>
      </c>
      <c r="L10" s="56" t="s">
        <v>96</v>
      </c>
      <c r="M10" s="57" t="s">
        <v>81</v>
      </c>
      <c r="N10" s="40"/>
      <c r="O10" s="40" t="s">
        <v>100</v>
      </c>
      <c r="R10" s="58"/>
    </row>
    <row r="11" spans="1:18" s="44" customFormat="1" ht="46.5" customHeight="1" x14ac:dyDescent="0.2">
      <c r="A11" s="49">
        <v>5</v>
      </c>
      <c r="B11" s="50" t="s">
        <v>83</v>
      </c>
      <c r="C11" s="51">
        <v>200000</v>
      </c>
      <c r="D11" s="51">
        <f>200000*1.07</f>
        <v>214000</v>
      </c>
      <c r="E11" s="39" t="s">
        <v>13</v>
      </c>
      <c r="F11" s="52" t="s">
        <v>86</v>
      </c>
      <c r="G11" s="53">
        <f t="shared" si="1"/>
        <v>214000</v>
      </c>
      <c r="H11" s="52" t="str">
        <f t="shared" si="0"/>
        <v>บ. เอสวีอาร์ เอ็นจิเนียริ่งแอนด์ซัพพลาย จำกัด</v>
      </c>
      <c r="I11" s="53">
        <f t="shared" si="0"/>
        <v>214000</v>
      </c>
      <c r="J11" s="54" t="s">
        <v>75</v>
      </c>
      <c r="K11" s="55" t="s">
        <v>92</v>
      </c>
      <c r="L11" s="56" t="s">
        <v>97</v>
      </c>
      <c r="M11" s="57" t="s">
        <v>81</v>
      </c>
      <c r="N11" s="40" t="s">
        <v>100</v>
      </c>
      <c r="O11" s="40"/>
    </row>
    <row r="12" spans="1:18" s="44" customFormat="1" ht="46.5" customHeight="1" x14ac:dyDescent="0.2">
      <c r="A12" s="49">
        <v>6</v>
      </c>
      <c r="B12" s="50" t="s">
        <v>84</v>
      </c>
      <c r="C12" s="51">
        <v>8000</v>
      </c>
      <c r="D12" s="51">
        <f>7950*1.07</f>
        <v>8506.5</v>
      </c>
      <c r="E12" s="39" t="s">
        <v>13</v>
      </c>
      <c r="F12" s="52" t="s">
        <v>88</v>
      </c>
      <c r="G12" s="53">
        <f t="shared" si="1"/>
        <v>8506.5</v>
      </c>
      <c r="H12" s="52" t="str">
        <f t="shared" si="0"/>
        <v>หจก. ตรีอุดม</v>
      </c>
      <c r="I12" s="53">
        <f t="shared" si="0"/>
        <v>8506.5</v>
      </c>
      <c r="J12" s="54" t="s">
        <v>75</v>
      </c>
      <c r="K12" s="55" t="s">
        <v>93</v>
      </c>
      <c r="L12" s="56" t="s">
        <v>98</v>
      </c>
      <c r="M12" s="57" t="s">
        <v>81</v>
      </c>
      <c r="N12" s="40" t="s">
        <v>100</v>
      </c>
      <c r="O12" s="40"/>
    </row>
    <row r="13" spans="1:18" s="44" customFormat="1" ht="46.5" customHeight="1" x14ac:dyDescent="0.2">
      <c r="A13" s="49">
        <v>7</v>
      </c>
      <c r="B13" s="50" t="s">
        <v>65</v>
      </c>
      <c r="C13" s="51">
        <v>60000</v>
      </c>
      <c r="D13" s="51">
        <f>38180*1.07</f>
        <v>40852.600000000006</v>
      </c>
      <c r="E13" s="39" t="s">
        <v>13</v>
      </c>
      <c r="F13" s="52" t="s">
        <v>88</v>
      </c>
      <c r="G13" s="53">
        <f t="shared" si="1"/>
        <v>40852.600000000006</v>
      </c>
      <c r="H13" s="52" t="str">
        <f t="shared" si="0"/>
        <v>หจก. ตรีอุดม</v>
      </c>
      <c r="I13" s="53">
        <f t="shared" si="0"/>
        <v>40852.600000000006</v>
      </c>
      <c r="J13" s="54" t="s">
        <v>75</v>
      </c>
      <c r="K13" s="55" t="s">
        <v>94</v>
      </c>
      <c r="L13" s="56" t="s">
        <v>98</v>
      </c>
      <c r="M13" s="57" t="s">
        <v>81</v>
      </c>
      <c r="N13" s="40" t="s">
        <v>100</v>
      </c>
      <c r="O13" s="40"/>
      <c r="R13" s="58"/>
    </row>
    <row r="14" spans="1:18" s="44" customFormat="1" ht="46.5" customHeight="1" x14ac:dyDescent="0.2">
      <c r="A14" s="49">
        <v>8</v>
      </c>
      <c r="B14" s="50" t="s">
        <v>66</v>
      </c>
      <c r="C14" s="51">
        <v>32000</v>
      </c>
      <c r="D14" s="51">
        <f>15800*1.07</f>
        <v>16906</v>
      </c>
      <c r="E14" s="39" t="s">
        <v>13</v>
      </c>
      <c r="F14" s="52" t="s">
        <v>88</v>
      </c>
      <c r="G14" s="53">
        <f>D14</f>
        <v>16906</v>
      </c>
      <c r="H14" s="52" t="str">
        <f t="shared" si="0"/>
        <v>หจก. ตรีอุดม</v>
      </c>
      <c r="I14" s="53">
        <f t="shared" si="0"/>
        <v>16906</v>
      </c>
      <c r="J14" s="54" t="s">
        <v>75</v>
      </c>
      <c r="K14" s="55" t="s">
        <v>99</v>
      </c>
      <c r="L14" s="56" t="s">
        <v>98</v>
      </c>
      <c r="M14" s="57" t="s">
        <v>81</v>
      </c>
      <c r="N14" s="40" t="s">
        <v>100</v>
      </c>
      <c r="O14" s="40"/>
      <c r="R14" s="58"/>
    </row>
    <row r="15" spans="1:18" x14ac:dyDescent="0.5">
      <c r="C15" s="59"/>
      <c r="G15" s="60"/>
      <c r="I15" s="60"/>
      <c r="R15" s="61"/>
    </row>
    <row r="17" spans="3:3" x14ac:dyDescent="0.5">
      <c r="C17" s="61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130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131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2" t="s">
        <v>1</v>
      </c>
      <c r="B6" s="122" t="s">
        <v>2</v>
      </c>
      <c r="C6" s="117" t="s">
        <v>22</v>
      </c>
      <c r="D6" s="117" t="s">
        <v>3</v>
      </c>
      <c r="E6" s="123" t="s">
        <v>4</v>
      </c>
      <c r="F6" s="124" t="s">
        <v>5</v>
      </c>
      <c r="G6" s="124"/>
      <c r="H6" s="117" t="s">
        <v>6</v>
      </c>
      <c r="I6" s="117"/>
      <c r="J6" s="117" t="s">
        <v>7</v>
      </c>
      <c r="K6" s="117" t="s">
        <v>8</v>
      </c>
      <c r="L6" s="117"/>
      <c r="M6" s="118" t="s">
        <v>62</v>
      </c>
      <c r="N6" s="119" t="s">
        <v>23</v>
      </c>
      <c r="O6" s="120"/>
    </row>
    <row r="7" spans="1:18" s="44" customFormat="1" ht="65.25" x14ac:dyDescent="0.2">
      <c r="A7" s="122"/>
      <c r="B7" s="122"/>
      <c r="C7" s="117"/>
      <c r="D7" s="117"/>
      <c r="E7" s="123"/>
      <c r="F7" s="69" t="s">
        <v>9</v>
      </c>
      <c r="G7" s="68" t="s">
        <v>15</v>
      </c>
      <c r="H7" s="68" t="s">
        <v>10</v>
      </c>
      <c r="I7" s="68" t="s">
        <v>11</v>
      </c>
      <c r="J7" s="117"/>
      <c r="K7" s="117"/>
      <c r="L7" s="117"/>
      <c r="M7" s="118"/>
      <c r="N7" s="70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5" t="s">
        <v>102</v>
      </c>
      <c r="C8" s="51">
        <v>16000</v>
      </c>
      <c r="D8" s="51">
        <v>15840</v>
      </c>
      <c r="E8" s="39" t="s">
        <v>13</v>
      </c>
      <c r="F8" s="52" t="s">
        <v>115</v>
      </c>
      <c r="G8" s="53">
        <f>D8</f>
        <v>15840</v>
      </c>
      <c r="H8" s="52" t="str">
        <f>F8</f>
        <v>บ. วิน วิน 25 โซลูชั่น จำกัด</v>
      </c>
      <c r="I8" s="53">
        <f>G8</f>
        <v>15840</v>
      </c>
      <c r="J8" s="54" t="s">
        <v>75</v>
      </c>
      <c r="K8" s="55" t="s">
        <v>116</v>
      </c>
      <c r="L8" s="56" t="s">
        <v>111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104</v>
      </c>
      <c r="C9" s="51">
        <v>360000</v>
      </c>
      <c r="D9" s="51">
        <v>347750</v>
      </c>
      <c r="E9" s="39" t="s">
        <v>13</v>
      </c>
      <c r="F9" s="52" t="s">
        <v>117</v>
      </c>
      <c r="G9" s="53">
        <f t="shared" ref="G9:G14" si="0">D9</f>
        <v>347750</v>
      </c>
      <c r="H9" s="52" t="str">
        <f t="shared" ref="H9:I15" si="1">F9</f>
        <v>บ. สมาร์ทเทคนิค จำกัด</v>
      </c>
      <c r="I9" s="53">
        <f t="shared" si="1"/>
        <v>347750</v>
      </c>
      <c r="J9" s="54" t="s">
        <v>75</v>
      </c>
      <c r="K9" s="55" t="s">
        <v>120</v>
      </c>
      <c r="L9" s="56" t="s">
        <v>111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103</v>
      </c>
      <c r="C10" s="51">
        <v>80000</v>
      </c>
      <c r="D10" s="53">
        <v>85600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110</v>
      </c>
      <c r="L10" s="56" t="s">
        <v>111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106</v>
      </c>
      <c r="C11" s="51">
        <v>140000</v>
      </c>
      <c r="D11" s="51">
        <v>144450</v>
      </c>
      <c r="E11" s="39" t="s">
        <v>13</v>
      </c>
      <c r="F11" s="52" t="s">
        <v>113</v>
      </c>
      <c r="G11" s="53">
        <f t="shared" ref="G11" si="2">D11</f>
        <v>144450</v>
      </c>
      <c r="H11" s="52" t="str">
        <f t="shared" si="1"/>
        <v>บ. เจนบรรเจิด จำกัด</v>
      </c>
      <c r="I11" s="53">
        <f t="shared" si="1"/>
        <v>144450</v>
      </c>
      <c r="J11" s="54" t="s">
        <v>75</v>
      </c>
      <c r="K11" s="55" t="s">
        <v>114</v>
      </c>
      <c r="L11" s="56" t="s">
        <v>118</v>
      </c>
      <c r="M11" s="57" t="s">
        <v>80</v>
      </c>
      <c r="N11" s="40"/>
      <c r="O11" s="40" t="s">
        <v>100</v>
      </c>
    </row>
    <row r="12" spans="1:18" s="44" customFormat="1" ht="46.5" customHeight="1" x14ac:dyDescent="0.2">
      <c r="A12" s="49">
        <v>5</v>
      </c>
      <c r="B12" s="63" t="s">
        <v>105</v>
      </c>
      <c r="C12" s="51">
        <v>280000</v>
      </c>
      <c r="D12" s="51">
        <v>299600</v>
      </c>
      <c r="E12" s="39" t="s">
        <v>13</v>
      </c>
      <c r="F12" s="52" t="s">
        <v>86</v>
      </c>
      <c r="G12" s="53">
        <f>D12</f>
        <v>299600</v>
      </c>
      <c r="H12" s="52" t="str">
        <f t="shared" si="1"/>
        <v>บ. เอสวีอาร์ เอ็นจิเนียริ่งแอนด์ซัพพลาย จำกัด</v>
      </c>
      <c r="I12" s="53">
        <f t="shared" si="1"/>
        <v>299600</v>
      </c>
      <c r="J12" s="54" t="s">
        <v>75</v>
      </c>
      <c r="K12" s="55" t="s">
        <v>121</v>
      </c>
      <c r="L12" s="56" t="s">
        <v>118</v>
      </c>
      <c r="M12" s="57" t="s">
        <v>80</v>
      </c>
      <c r="N12" s="40" t="s">
        <v>100</v>
      </c>
      <c r="O12" s="40"/>
      <c r="R12" s="58"/>
    </row>
    <row r="13" spans="1:18" s="44" customFormat="1" ht="46.5" customHeight="1" x14ac:dyDescent="0.2">
      <c r="A13" s="49">
        <v>6</v>
      </c>
      <c r="B13" s="63" t="s">
        <v>107</v>
      </c>
      <c r="C13" s="51">
        <v>420000</v>
      </c>
      <c r="D13" s="51">
        <v>449400</v>
      </c>
      <c r="E13" s="39" t="s">
        <v>13</v>
      </c>
      <c r="F13" s="52" t="s">
        <v>86</v>
      </c>
      <c r="G13" s="53">
        <f t="shared" si="0"/>
        <v>449400</v>
      </c>
      <c r="H13" s="52" t="str">
        <f t="shared" si="1"/>
        <v>บ. เอสวีอาร์ เอ็นจิเนียริ่งแอนด์ซัพพลาย จำกัด</v>
      </c>
      <c r="I13" s="53">
        <f t="shared" si="1"/>
        <v>449400</v>
      </c>
      <c r="J13" s="54" t="s">
        <v>75</v>
      </c>
      <c r="K13" s="55" t="s">
        <v>122</v>
      </c>
      <c r="L13" s="56" t="s">
        <v>119</v>
      </c>
      <c r="M13" s="57" t="s">
        <v>80</v>
      </c>
      <c r="N13" s="40" t="s">
        <v>100</v>
      </c>
      <c r="O13" s="40"/>
    </row>
    <row r="14" spans="1:18" s="44" customFormat="1" ht="46.5" customHeight="1" x14ac:dyDescent="0.2">
      <c r="A14" s="49">
        <v>7</v>
      </c>
      <c r="B14" s="50" t="s">
        <v>108</v>
      </c>
      <c r="C14" s="51">
        <v>89750</v>
      </c>
      <c r="D14" s="51">
        <v>96032.5</v>
      </c>
      <c r="E14" s="39" t="s">
        <v>13</v>
      </c>
      <c r="F14" s="52" t="s">
        <v>123</v>
      </c>
      <c r="G14" s="53">
        <f t="shared" si="0"/>
        <v>96032.5</v>
      </c>
      <c r="H14" s="52" t="str">
        <f t="shared" si="1"/>
        <v>บ. เอ็น.ซี.อาร์ รับเบอร์ อินดัสตรี้ จำกัด</v>
      </c>
      <c r="I14" s="53">
        <f t="shared" si="1"/>
        <v>96032.5</v>
      </c>
      <c r="J14" s="54" t="s">
        <v>75</v>
      </c>
      <c r="K14" s="55" t="s">
        <v>124</v>
      </c>
      <c r="L14" s="56" t="s">
        <v>125</v>
      </c>
      <c r="M14" s="57" t="s">
        <v>112</v>
      </c>
      <c r="N14" s="40"/>
      <c r="O14" s="40" t="s">
        <v>100</v>
      </c>
      <c r="R14" s="58"/>
    </row>
    <row r="15" spans="1:18" s="44" customFormat="1" ht="72" customHeight="1" x14ac:dyDescent="0.2">
      <c r="A15" s="49">
        <v>8</v>
      </c>
      <c r="B15" s="63" t="s">
        <v>133</v>
      </c>
      <c r="C15" s="51">
        <v>81000</v>
      </c>
      <c r="D15" s="51">
        <v>86670</v>
      </c>
      <c r="E15" s="39" t="s">
        <v>13</v>
      </c>
      <c r="F15" s="52" t="s">
        <v>132</v>
      </c>
      <c r="G15" s="53">
        <f>D15</f>
        <v>86670</v>
      </c>
      <c r="H15" s="52" t="str">
        <f t="shared" si="1"/>
        <v>บ. โฟลว์แล็บ แอนด์ เซอร์วิส จำกัด</v>
      </c>
      <c r="I15" s="53">
        <f t="shared" si="1"/>
        <v>86670</v>
      </c>
      <c r="J15" s="54" t="s">
        <v>75</v>
      </c>
      <c r="K15" s="55" t="s">
        <v>126</v>
      </c>
      <c r="L15" s="56" t="s">
        <v>127</v>
      </c>
      <c r="M15" s="57" t="s">
        <v>128</v>
      </c>
      <c r="N15" s="40"/>
      <c r="O15" s="40" t="s">
        <v>100</v>
      </c>
      <c r="R15" s="58"/>
    </row>
    <row r="16" spans="1:18" x14ac:dyDescent="0.5">
      <c r="C16" s="59"/>
      <c r="G16" s="60"/>
      <c r="I16" s="60"/>
      <c r="R16" s="61"/>
    </row>
    <row r="18" spans="3:3" x14ac:dyDescent="0.5">
      <c r="C18" s="61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1" t="s">
        <v>160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8" s="44" customFormat="1" x14ac:dyDescent="0.2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41"/>
      <c r="Q2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152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82" t="s">
        <v>9</v>
      </c>
      <c r="G6" s="80" t="s">
        <v>15</v>
      </c>
      <c r="H6" s="80" t="s">
        <v>10</v>
      </c>
      <c r="I6" s="80" t="s">
        <v>159</v>
      </c>
      <c r="J6" s="117"/>
      <c r="K6" s="117"/>
      <c r="L6" s="117"/>
      <c r="M6" s="118"/>
      <c r="N6" s="81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e">
        <f>#REF!</f>
        <v>#REF!</v>
      </c>
      <c r="C7" s="79" t="e">
        <f>#REF!</f>
        <v>#REF!</v>
      </c>
      <c r="D7" s="51" t="e">
        <f>C7</f>
        <v>#REF!</v>
      </c>
      <c r="E7" s="39" t="s">
        <v>13</v>
      </c>
      <c r="F7" s="52" t="e">
        <f>#REF!</f>
        <v>#REF!</v>
      </c>
      <c r="G7" s="53" t="e">
        <f>D7</f>
        <v>#REF!</v>
      </c>
      <c r="H7" s="52" t="e">
        <f>F7</f>
        <v>#REF!</v>
      </c>
      <c r="I7" s="53" t="e">
        <f>G7</f>
        <v>#REF!</v>
      </c>
      <c r="J7" s="54" t="s">
        <v>75</v>
      </c>
      <c r="K7" s="55" t="e">
        <f>#REF!</f>
        <v>#REF!</v>
      </c>
      <c r="L7" s="55" t="e">
        <f>#REF!</f>
        <v>#REF!</v>
      </c>
      <c r="M7" s="57" t="s">
        <v>112</v>
      </c>
      <c r="N7" s="75" t="s">
        <v>31</v>
      </c>
      <c r="O7" s="76"/>
      <c r="R7" s="58"/>
    </row>
    <row r="8" spans="1:18" s="44" customFormat="1" ht="63.75" customHeight="1" x14ac:dyDescent="0.2">
      <c r="A8" s="49">
        <v>2</v>
      </c>
      <c r="B8" s="67" t="e">
        <f>#REF!</f>
        <v>#REF!</v>
      </c>
      <c r="C8" s="79" t="e">
        <f>#REF!</f>
        <v>#REF!</v>
      </c>
      <c r="D8" s="51" t="e">
        <f t="shared" ref="D8" si="0">C8</f>
        <v>#REF!</v>
      </c>
      <c r="E8" s="39" t="e">
        <f>#REF!</f>
        <v>#REF!</v>
      </c>
      <c r="F8" s="52" t="s">
        <v>158</v>
      </c>
      <c r="G8" s="53">
        <v>1500000</v>
      </c>
      <c r="H8" s="52" t="e">
        <f>#REF!</f>
        <v>#REF!</v>
      </c>
      <c r="I8" s="53">
        <f t="shared" ref="I8" si="1">G8</f>
        <v>1500000</v>
      </c>
      <c r="J8" s="54" t="s">
        <v>75</v>
      </c>
      <c r="K8" s="55" t="e">
        <f>#REF!</f>
        <v>#REF!</v>
      </c>
      <c r="L8" s="55" t="e">
        <f>#REF!</f>
        <v>#REF!</v>
      </c>
      <c r="M8" s="57" t="s">
        <v>80</v>
      </c>
      <c r="N8" s="75" t="s">
        <v>31</v>
      </c>
      <c r="O8" s="75"/>
      <c r="R8" s="58"/>
    </row>
    <row r="9" spans="1:18" x14ac:dyDescent="0.5">
      <c r="C9" s="59"/>
      <c r="G9" s="60"/>
      <c r="I9" s="60"/>
      <c r="R9" s="61"/>
    </row>
    <row r="10" spans="1:18" x14ac:dyDescent="0.5">
      <c r="G10" s="83"/>
    </row>
    <row r="11" spans="1:18" x14ac:dyDescent="0.5">
      <c r="C11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5.625" style="45" customWidth="1"/>
    <col min="7" max="7" width="12.625" style="43" customWidth="1"/>
    <col min="8" max="8" width="25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customWidth="1"/>
    <col min="14" max="15" width="8.75" style="43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s="44" customFormat="1" x14ac:dyDescent="0.2">
      <c r="A1" s="121" t="s">
        <v>151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8" s="44" customFormat="1" x14ac:dyDescent="0.2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41"/>
      <c r="Q2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152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72" t="s">
        <v>9</v>
      </c>
      <c r="G6" s="71" t="s">
        <v>15</v>
      </c>
      <c r="H6" s="71" t="s">
        <v>10</v>
      </c>
      <c r="I6" s="71" t="s">
        <v>159</v>
      </c>
      <c r="J6" s="117"/>
      <c r="K6" s="117"/>
      <c r="L6" s="117"/>
      <c r="M6" s="118"/>
      <c r="N6" s="73" t="s">
        <v>24</v>
      </c>
      <c r="O6" s="48" t="s">
        <v>101</v>
      </c>
    </row>
    <row r="7" spans="1:18" s="44" customFormat="1" ht="67.5" customHeight="1" x14ac:dyDescent="0.2">
      <c r="A7" s="49">
        <v>1</v>
      </c>
      <c r="B7" s="67" t="str">
        <f>'สขร_ธ.ค. 64'!B8</f>
        <v>ปะเก็นยางฝาบนและปะเก็นพลาสติก ยี่ห้อ ASAHI (GMK) ศก. 1/2 นิ้ว</v>
      </c>
      <c r="C7" s="74">
        <f>'สขร_ธ.ค. 64'!C8</f>
        <v>155000</v>
      </c>
      <c r="D7" s="51">
        <f>C7</f>
        <v>155000</v>
      </c>
      <c r="E7" s="39" t="s">
        <v>13</v>
      </c>
      <c r="F7" s="52" t="str">
        <f>'สขร_ธ.ค. 64'!F8</f>
        <v>บ. จินดาสุขคอมเมอร์เชียล (1980) จำกัด</v>
      </c>
      <c r="G7" s="53">
        <f>D7</f>
        <v>155000</v>
      </c>
      <c r="H7" s="52" t="str">
        <f>F7</f>
        <v>บ. จินดาสุขคอมเมอร์เชียล (1980) จำกัด</v>
      </c>
      <c r="I7" s="53">
        <f>G7</f>
        <v>155000</v>
      </c>
      <c r="J7" s="54" t="s">
        <v>75</v>
      </c>
      <c r="K7" s="55" t="str">
        <f>'สขร_ธ.ค. 64'!K8</f>
        <v>PO.3300052049</v>
      </c>
      <c r="L7" s="55" t="str">
        <f>'สขร_ธ.ค. 64'!L8</f>
        <v>ลว. 1 ธันวาคม 2564</v>
      </c>
      <c r="M7" s="57" t="s">
        <v>112</v>
      </c>
      <c r="N7" s="75" t="s">
        <v>31</v>
      </c>
      <c r="O7" s="76"/>
      <c r="R7" s="58"/>
    </row>
    <row r="8" spans="1:18" s="44" customFormat="1" ht="46.5" customHeight="1" x14ac:dyDescent="0.2">
      <c r="A8" s="49">
        <v>2</v>
      </c>
      <c r="B8" s="67" t="str">
        <f>'สขร_ธ.ค. 64'!B9</f>
        <v>สีพ่นมาตรวัดน้ำ</v>
      </c>
      <c r="C8" s="74">
        <f>'สขร_ธ.ค. 64'!C9</f>
        <v>288000</v>
      </c>
      <c r="D8" s="51">
        <f t="shared" ref="D8:D10" si="0">C8</f>
        <v>288000</v>
      </c>
      <c r="E8" s="39" t="s">
        <v>13</v>
      </c>
      <c r="F8" s="52" t="str">
        <f>'สขร_ธ.ค. 64'!F9</f>
        <v>บ. ทีโอเอ เพ้นท์  (ประเทศไทย) จำกัด</v>
      </c>
      <c r="G8" s="53">
        <f t="shared" ref="G8:G10" si="1">D8</f>
        <v>288000</v>
      </c>
      <c r="H8" s="52" t="str">
        <f t="shared" ref="H8:I10" si="2">F8</f>
        <v>บ. ทีโอเอ เพ้นท์  (ประเทศไทย) จำกัด</v>
      </c>
      <c r="I8" s="53">
        <f t="shared" si="2"/>
        <v>288000</v>
      </c>
      <c r="J8" s="54" t="s">
        <v>75</v>
      </c>
      <c r="K8" s="55" t="str">
        <f>'สขร_ธ.ค. 64'!K9</f>
        <v>PO.3300052075</v>
      </c>
      <c r="L8" s="55" t="str">
        <f>'สขร_ธ.ค. 64'!L9</f>
        <v>ลว. 2 ธันวาคม 2564</v>
      </c>
      <c r="M8" s="57" t="s">
        <v>112</v>
      </c>
      <c r="N8" s="76"/>
      <c r="O8" s="75" t="s">
        <v>31</v>
      </c>
      <c r="R8" s="58"/>
    </row>
    <row r="9" spans="1:18" s="44" customFormat="1" ht="46.5" customHeight="1" x14ac:dyDescent="0.2">
      <c r="A9" s="49">
        <v>3</v>
      </c>
      <c r="B9" s="67" t="str">
        <f>'สขร_ธ.ค. 64'!B10</f>
        <v xml:space="preserve">ปะเก็นยางยูเนียนมาตรวัดน้ำขนาด ศก. 1 นิ้ว </v>
      </c>
      <c r="C9" s="74">
        <f>'สขร_ธ.ค. 64'!C10</f>
        <v>12000</v>
      </c>
      <c r="D9" s="51">
        <f t="shared" si="0"/>
        <v>12000</v>
      </c>
      <c r="E9" s="39" t="s">
        <v>13</v>
      </c>
      <c r="F9" s="52" t="str">
        <f>'สขร_ธ.ค. 64'!F10</f>
        <v>บ. ยูเอชเอ็ม จำกัด</v>
      </c>
      <c r="G9" s="53">
        <f t="shared" si="1"/>
        <v>12000</v>
      </c>
      <c r="H9" s="52" t="str">
        <f t="shared" si="2"/>
        <v>บ. ยูเอชเอ็ม จำกัด</v>
      </c>
      <c r="I9" s="53">
        <f t="shared" si="2"/>
        <v>12000</v>
      </c>
      <c r="J9" s="54" t="s">
        <v>75</v>
      </c>
      <c r="K9" s="55" t="str">
        <f>'สขร_ธ.ค. 64'!K10</f>
        <v>PO.3300052239</v>
      </c>
      <c r="L9" s="55" t="str">
        <f>'สขร_ธ.ค. 64'!L10</f>
        <v>ลว. 14 ธันวาคม 2564</v>
      </c>
      <c r="M9" s="57" t="s">
        <v>112</v>
      </c>
      <c r="N9" s="76"/>
      <c r="O9" s="75" t="s">
        <v>31</v>
      </c>
    </row>
    <row r="10" spans="1:18" s="44" customFormat="1" ht="46.5" customHeight="1" x14ac:dyDescent="0.2">
      <c r="A10" s="49">
        <v>4</v>
      </c>
      <c r="B10" s="67" t="str">
        <f>'สขร_ธ.ค. 64'!B11</f>
        <v>หมึกพิมพ์ จำนวน 14 รายการ</v>
      </c>
      <c r="C10" s="74">
        <f>'สขร_ธ.ค. 64'!C11</f>
        <v>76900</v>
      </c>
      <c r="D10" s="51">
        <f t="shared" si="0"/>
        <v>76900</v>
      </c>
      <c r="E10" s="39" t="s">
        <v>13</v>
      </c>
      <c r="F10" s="52" t="str">
        <f>'สขร_ธ.ค. 64'!F11</f>
        <v>บ.ยูไนเต็ด พีพีอาร์ กรุ๊ป จำกัด</v>
      </c>
      <c r="G10" s="53">
        <f t="shared" si="1"/>
        <v>76900</v>
      </c>
      <c r="H10" s="52" t="str">
        <f t="shared" si="2"/>
        <v>บ.ยูไนเต็ด พีพีอาร์ กรุ๊ป จำกัด</v>
      </c>
      <c r="I10" s="53">
        <f t="shared" si="2"/>
        <v>76900</v>
      </c>
      <c r="J10" s="54" t="s">
        <v>75</v>
      </c>
      <c r="K10" s="55" t="str">
        <f>'สขร_ธ.ค. 64'!K11</f>
        <v>PO.3300052215</v>
      </c>
      <c r="L10" s="55" t="str">
        <f>'สขร_ธ.ค. 64'!L11</f>
        <v>ลว. 14 ธันวาคม 2564</v>
      </c>
      <c r="M10" s="57" t="s">
        <v>153</v>
      </c>
      <c r="N10" s="75" t="s">
        <v>31</v>
      </c>
      <c r="O10" s="76"/>
    </row>
    <row r="11" spans="1:18" s="44" customFormat="1" ht="73.5" customHeight="1" x14ac:dyDescent="0.2">
      <c r="A11" s="49">
        <v>5</v>
      </c>
      <c r="B11" s="63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78">
        <f>'สขร_ธ.ค. 64'!C12</f>
        <v>54000</v>
      </c>
      <c r="D11" s="78">
        <f>'สขร_ธ.ค. 64'!D12</f>
        <v>54000</v>
      </c>
      <c r="E11" s="78" t="str">
        <f>'สขร_ธ.ค. 64'!E12</f>
        <v>วิธีเฉพาะเจาะจง</v>
      </c>
      <c r="F11" s="79" t="str">
        <f>'สขร_ธ.ค. 64'!F12</f>
        <v>นายกัณณ์ เครือพงศ์ศักดิ์</v>
      </c>
      <c r="G11" s="78">
        <f>'สขร_ธ.ค. 64'!G12</f>
        <v>54000</v>
      </c>
      <c r="H11" s="79" t="str">
        <f>'สขร_ธ.ค. 64'!H12</f>
        <v>นายกัณณ์ เครือพงศ์ศักดิ์</v>
      </c>
      <c r="I11" s="78">
        <f>'สขร_ธ.ค. 64'!I12</f>
        <v>54000</v>
      </c>
      <c r="J11" s="54" t="s">
        <v>75</v>
      </c>
      <c r="K11" s="55" t="str">
        <f>'สขร_ธ.ค. 64'!K12</f>
        <v>PO.3300052361</v>
      </c>
      <c r="L11" s="55" t="str">
        <f>'สขร_ธ.ค. 64'!L12</f>
        <v>ลว. 23 ธันวาคม 2564</v>
      </c>
      <c r="M11" s="57" t="s">
        <v>128</v>
      </c>
      <c r="N11" s="76"/>
      <c r="O11" s="75" t="s">
        <v>31</v>
      </c>
      <c r="R11" s="58"/>
    </row>
    <row r="12" spans="1:18" x14ac:dyDescent="0.5">
      <c r="C12" s="59"/>
      <c r="G12" s="60"/>
      <c r="I12" s="60"/>
      <c r="R12" s="61"/>
    </row>
    <row r="14" spans="1:18" x14ac:dyDescent="0.5">
      <c r="C14" s="61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875" style="43" customWidth="1"/>
    <col min="12" max="12" width="1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130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136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6" spans="1:18" s="44" customFormat="1" ht="36.6" customHeight="1" x14ac:dyDescent="0.2">
      <c r="A6" s="122" t="s">
        <v>1</v>
      </c>
      <c r="B6" s="122" t="s">
        <v>2</v>
      </c>
      <c r="C6" s="117" t="s">
        <v>22</v>
      </c>
      <c r="D6" s="117" t="s">
        <v>3</v>
      </c>
      <c r="E6" s="123" t="s">
        <v>4</v>
      </c>
      <c r="F6" s="124" t="s">
        <v>5</v>
      </c>
      <c r="G6" s="124"/>
      <c r="H6" s="117" t="s">
        <v>6</v>
      </c>
      <c r="I6" s="117"/>
      <c r="J6" s="117" t="s">
        <v>7</v>
      </c>
      <c r="K6" s="117" t="s">
        <v>8</v>
      </c>
      <c r="L6" s="117"/>
      <c r="M6" s="118" t="s">
        <v>62</v>
      </c>
      <c r="N6" s="119" t="s">
        <v>23</v>
      </c>
      <c r="O6" s="120"/>
    </row>
    <row r="7" spans="1:18" s="44" customFormat="1" ht="65.25" x14ac:dyDescent="0.2">
      <c r="A7" s="122"/>
      <c r="B7" s="122"/>
      <c r="C7" s="117"/>
      <c r="D7" s="117"/>
      <c r="E7" s="123"/>
      <c r="F7" s="72" t="s">
        <v>9</v>
      </c>
      <c r="G7" s="71" t="s">
        <v>15</v>
      </c>
      <c r="H7" s="71" t="s">
        <v>10</v>
      </c>
      <c r="I7" s="71" t="s">
        <v>11</v>
      </c>
      <c r="J7" s="117"/>
      <c r="K7" s="117"/>
      <c r="L7" s="117"/>
      <c r="M7" s="118"/>
      <c r="N7" s="73" t="s">
        <v>24</v>
      </c>
      <c r="O7" s="48" t="s">
        <v>101</v>
      </c>
    </row>
    <row r="8" spans="1:18" s="44" customFormat="1" ht="67.5" customHeight="1" x14ac:dyDescent="0.2">
      <c r="A8" s="49">
        <v>1</v>
      </c>
      <c r="B8" s="67" t="s">
        <v>137</v>
      </c>
      <c r="C8" s="51">
        <v>155000</v>
      </c>
      <c r="D8" s="51">
        <v>165850</v>
      </c>
      <c r="E8" s="39" t="s">
        <v>13</v>
      </c>
      <c r="F8" s="52" t="s">
        <v>138</v>
      </c>
      <c r="G8" s="53">
        <f>D8</f>
        <v>165850</v>
      </c>
      <c r="H8" s="52" t="str">
        <f>F8</f>
        <v>บ. จินดาสุขคอมเมอร์เชียล (1980) จำกัด</v>
      </c>
      <c r="I8" s="53">
        <f>G8</f>
        <v>165850</v>
      </c>
      <c r="J8" s="54" t="s">
        <v>75</v>
      </c>
      <c r="K8" s="55" t="s">
        <v>139</v>
      </c>
      <c r="L8" s="56" t="s">
        <v>140</v>
      </c>
      <c r="M8" s="57" t="s">
        <v>78</v>
      </c>
      <c r="N8" s="40" t="s">
        <v>100</v>
      </c>
      <c r="O8" s="40"/>
      <c r="R8" s="58"/>
    </row>
    <row r="9" spans="1:18" s="44" customFormat="1" ht="46.5" customHeight="1" x14ac:dyDescent="0.2">
      <c r="A9" s="49">
        <v>2</v>
      </c>
      <c r="B9" s="67" t="s">
        <v>144</v>
      </c>
      <c r="C9" s="51">
        <v>288000</v>
      </c>
      <c r="D9" s="51">
        <f>C9*1.07</f>
        <v>308160</v>
      </c>
      <c r="E9" s="39" t="s">
        <v>13</v>
      </c>
      <c r="F9" s="52" t="s">
        <v>145</v>
      </c>
      <c r="G9" s="53">
        <f t="shared" ref="G9" si="0">D9</f>
        <v>308160</v>
      </c>
      <c r="H9" s="52" t="str">
        <f t="shared" ref="H9:I12" si="1">F9</f>
        <v>บ. ทีโอเอ เพ้นท์  (ประเทศไทย) จำกัด</v>
      </c>
      <c r="I9" s="53">
        <f t="shared" si="1"/>
        <v>308160</v>
      </c>
      <c r="J9" s="54" t="s">
        <v>75</v>
      </c>
      <c r="K9" s="55" t="s">
        <v>146</v>
      </c>
      <c r="L9" s="56" t="s">
        <v>147</v>
      </c>
      <c r="M9" s="57" t="s">
        <v>80</v>
      </c>
      <c r="N9" s="40"/>
      <c r="O9" s="40" t="s">
        <v>100</v>
      </c>
      <c r="R9" s="58"/>
    </row>
    <row r="10" spans="1:18" s="44" customFormat="1" ht="46.5" customHeight="1" x14ac:dyDescent="0.2">
      <c r="A10" s="49">
        <v>3</v>
      </c>
      <c r="B10" s="66" t="s">
        <v>141</v>
      </c>
      <c r="C10" s="51">
        <v>12000</v>
      </c>
      <c r="D10" s="53">
        <f>C10*1.07</f>
        <v>12840</v>
      </c>
      <c r="E10" s="39" t="s">
        <v>13</v>
      </c>
      <c r="F10" s="52" t="s">
        <v>109</v>
      </c>
      <c r="G10" s="53">
        <v>85600</v>
      </c>
      <c r="H10" s="52" t="str">
        <f t="shared" si="1"/>
        <v>บ. ยูเอชเอ็ม จำกัด</v>
      </c>
      <c r="I10" s="53">
        <f t="shared" si="1"/>
        <v>85600</v>
      </c>
      <c r="J10" s="54" t="s">
        <v>75</v>
      </c>
      <c r="K10" s="55" t="s">
        <v>142</v>
      </c>
      <c r="L10" s="56" t="s">
        <v>143</v>
      </c>
      <c r="M10" s="57" t="s">
        <v>112</v>
      </c>
      <c r="N10" s="40"/>
      <c r="O10" s="40" t="s">
        <v>100</v>
      </c>
    </row>
    <row r="11" spans="1:18" s="44" customFormat="1" ht="46.5" customHeight="1" x14ac:dyDescent="0.2">
      <c r="A11" s="49">
        <v>4</v>
      </c>
      <c r="B11" s="64" t="s">
        <v>149</v>
      </c>
      <c r="C11" s="51">
        <v>76900</v>
      </c>
      <c r="D11" s="51">
        <f>C11*1.07</f>
        <v>82283</v>
      </c>
      <c r="E11" s="39" t="s">
        <v>13</v>
      </c>
      <c r="F11" s="52" t="s">
        <v>150</v>
      </c>
      <c r="G11" s="53">
        <f t="shared" ref="G11" si="2">D11</f>
        <v>82283</v>
      </c>
      <c r="H11" s="52" t="str">
        <f t="shared" si="1"/>
        <v>บ.ยูไนเต็ด พีพีอาร์ กรุ๊ป จำกัด</v>
      </c>
      <c r="I11" s="53">
        <f t="shared" si="1"/>
        <v>82283</v>
      </c>
      <c r="J11" s="54" t="s">
        <v>75</v>
      </c>
      <c r="K11" s="55" t="s">
        <v>148</v>
      </c>
      <c r="L11" s="56" t="s">
        <v>143</v>
      </c>
      <c r="M11" s="57" t="s">
        <v>80</v>
      </c>
      <c r="N11" s="40"/>
      <c r="O11" s="40" t="s">
        <v>100</v>
      </c>
    </row>
    <row r="12" spans="1:18" s="44" customFormat="1" ht="73.5" customHeight="1" x14ac:dyDescent="0.2">
      <c r="A12" s="49">
        <v>5</v>
      </c>
      <c r="B12" s="63" t="s">
        <v>156</v>
      </c>
      <c r="C12" s="51">
        <v>54000</v>
      </c>
      <c r="D12" s="51">
        <v>54000</v>
      </c>
      <c r="E12" s="39" t="s">
        <v>13</v>
      </c>
      <c r="F12" s="52" t="s">
        <v>157</v>
      </c>
      <c r="G12" s="53">
        <f>D12</f>
        <v>54000</v>
      </c>
      <c r="H12" s="52" t="str">
        <f t="shared" si="1"/>
        <v>นายกัณณ์ เครือพงศ์ศักดิ์</v>
      </c>
      <c r="I12" s="53">
        <f t="shared" si="1"/>
        <v>54000</v>
      </c>
      <c r="J12" s="54" t="s">
        <v>75</v>
      </c>
      <c r="K12" s="77" t="s">
        <v>154</v>
      </c>
      <c r="L12" s="56" t="s">
        <v>155</v>
      </c>
      <c r="M12" s="57" t="s">
        <v>80</v>
      </c>
      <c r="N12" s="40" t="s">
        <v>100</v>
      </c>
      <c r="O12" s="40"/>
      <c r="R12" s="58"/>
    </row>
    <row r="13" spans="1:18" x14ac:dyDescent="0.5">
      <c r="C13" s="59"/>
      <c r="G13" s="60"/>
      <c r="I13" s="60"/>
      <c r="R13" s="61"/>
    </row>
    <row r="15" spans="1:18" x14ac:dyDescent="0.5">
      <c r="C15" s="61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39997558519241921"/>
  </sheetPr>
  <dimension ref="A1:R18"/>
  <sheetViews>
    <sheetView topLeftCell="A13" zoomScaleNormal="100" zoomScalePageLayoutView="90" workbookViewId="0">
      <selection activeCell="B18" sqref="B18:L1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6.12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162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161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3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86" t="s">
        <v>9</v>
      </c>
      <c r="G6" s="84" t="s">
        <v>15</v>
      </c>
      <c r="H6" s="84" t="s">
        <v>10</v>
      </c>
      <c r="I6" s="84" t="s">
        <v>11</v>
      </c>
      <c r="J6" s="117"/>
      <c r="K6" s="117"/>
      <c r="L6" s="117"/>
      <c r="M6" s="118"/>
      <c r="N6" s="85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163</v>
      </c>
      <c r="C7" s="53">
        <v>42000</v>
      </c>
      <c r="D7" s="53">
        <v>43442</v>
      </c>
      <c r="E7" s="39" t="s">
        <v>13</v>
      </c>
      <c r="F7" s="39" t="s">
        <v>185</v>
      </c>
      <c r="G7" s="53">
        <f t="shared" ref="G7" si="0">D7</f>
        <v>43442</v>
      </c>
      <c r="H7" s="52" t="str">
        <f t="shared" ref="H7:I7" si="1">F7</f>
        <v>บ. เบสท์เวิลด์ เอ็นเตอร์ไพรส์ จำกัด</v>
      </c>
      <c r="I7" s="53">
        <f t="shared" si="1"/>
        <v>43442</v>
      </c>
      <c r="J7" s="54" t="s">
        <v>75</v>
      </c>
      <c r="K7" s="55" t="s">
        <v>186</v>
      </c>
      <c r="L7" s="56" t="s">
        <v>175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0" t="s">
        <v>164</v>
      </c>
      <c r="C8" s="53">
        <v>13600</v>
      </c>
      <c r="D8" s="53">
        <v>14552</v>
      </c>
      <c r="E8" s="39" t="s">
        <v>13</v>
      </c>
      <c r="F8" s="39" t="s">
        <v>185</v>
      </c>
      <c r="G8" s="53">
        <f t="shared" ref="G8" si="2">D8</f>
        <v>14552</v>
      </c>
      <c r="H8" s="52" t="str">
        <f t="shared" ref="H8:I8" si="3">F8</f>
        <v>บ. เบสท์เวิลด์ เอ็นเตอร์ไพรส์ จำกัด</v>
      </c>
      <c r="I8" s="53">
        <f t="shared" si="3"/>
        <v>14552</v>
      </c>
      <c r="J8" s="54" t="s">
        <v>75</v>
      </c>
      <c r="K8" s="55" t="s">
        <v>187</v>
      </c>
      <c r="L8" s="56" t="s">
        <v>175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166</v>
      </c>
      <c r="C9" s="93">
        <v>44000</v>
      </c>
      <c r="D9" s="93">
        <v>34240</v>
      </c>
      <c r="E9" s="39" t="s">
        <v>13</v>
      </c>
      <c r="F9" s="39" t="s">
        <v>113</v>
      </c>
      <c r="G9" s="53">
        <f t="shared" ref="G9:G16" si="4">D9</f>
        <v>34240</v>
      </c>
      <c r="H9" s="52" t="str">
        <f t="shared" ref="H9:H16" si="5">F9</f>
        <v>บ. เจนบรรเจิด จำกัด</v>
      </c>
      <c r="I9" s="53">
        <f t="shared" ref="I9:I16" si="6">G9</f>
        <v>34240</v>
      </c>
      <c r="J9" s="54" t="s">
        <v>75</v>
      </c>
      <c r="K9" s="55" t="s">
        <v>192</v>
      </c>
      <c r="L9" s="56" t="s">
        <v>175</v>
      </c>
    </row>
    <row r="10" spans="1:18" s="44" customFormat="1" ht="43.5" x14ac:dyDescent="0.2">
      <c r="A10" s="49">
        <v>4</v>
      </c>
      <c r="B10" s="92" t="s">
        <v>167</v>
      </c>
      <c r="C10" s="93">
        <v>55000</v>
      </c>
      <c r="D10" s="93">
        <v>58850</v>
      </c>
      <c r="E10" s="39" t="s">
        <v>13</v>
      </c>
      <c r="F10" s="52" t="s">
        <v>176</v>
      </c>
      <c r="G10" s="53">
        <f t="shared" si="4"/>
        <v>58850</v>
      </c>
      <c r="H10" s="52" t="str">
        <f t="shared" si="5"/>
        <v xml:space="preserve">บ. เอสวีอาร์ เอ็นจิเนียริ่งแอนด์ซัพพลาย จำกัด </v>
      </c>
      <c r="I10" s="53">
        <f t="shared" si="6"/>
        <v>58850</v>
      </c>
      <c r="J10" s="54" t="s">
        <v>75</v>
      </c>
      <c r="K10" s="55" t="s">
        <v>174</v>
      </c>
      <c r="L10" s="56" t="s">
        <v>175</v>
      </c>
      <c r="M10" s="94"/>
    </row>
    <row r="11" spans="1:18" ht="43.5" x14ac:dyDescent="0.5">
      <c r="A11" s="49">
        <v>5</v>
      </c>
      <c r="B11" s="92" t="s">
        <v>168</v>
      </c>
      <c r="C11" s="93">
        <v>55000</v>
      </c>
      <c r="D11" s="93">
        <v>58850</v>
      </c>
      <c r="E11" s="39" t="s">
        <v>13</v>
      </c>
      <c r="F11" s="52" t="s">
        <v>176</v>
      </c>
      <c r="G11" s="53">
        <f t="shared" si="4"/>
        <v>58850</v>
      </c>
      <c r="H11" s="52" t="str">
        <f t="shared" si="5"/>
        <v xml:space="preserve">บ. เอสวีอาร์ เอ็นจิเนียริ่งแอนด์ซัพพลาย จำกัด </v>
      </c>
      <c r="I11" s="53">
        <f t="shared" si="6"/>
        <v>58850</v>
      </c>
      <c r="J11" s="54" t="s">
        <v>75</v>
      </c>
      <c r="K11" s="55" t="s">
        <v>177</v>
      </c>
      <c r="L11" s="56" t="s">
        <v>175</v>
      </c>
    </row>
    <row r="12" spans="1:18" s="44" customFormat="1" ht="43.5" x14ac:dyDescent="0.2">
      <c r="A12" s="49">
        <v>6</v>
      </c>
      <c r="B12" s="92" t="s">
        <v>169</v>
      </c>
      <c r="C12" s="93">
        <v>11000</v>
      </c>
      <c r="D12" s="93">
        <v>11470.4</v>
      </c>
      <c r="E12" s="39" t="s">
        <v>13</v>
      </c>
      <c r="F12" s="39" t="s">
        <v>88</v>
      </c>
      <c r="G12" s="53">
        <f t="shared" si="4"/>
        <v>11470.4</v>
      </c>
      <c r="H12" s="52" t="str">
        <f t="shared" si="5"/>
        <v>หจก. ตรีอุดม</v>
      </c>
      <c r="I12" s="53">
        <f t="shared" si="6"/>
        <v>11470.4</v>
      </c>
      <c r="J12" s="54" t="s">
        <v>75</v>
      </c>
      <c r="K12" s="55" t="s">
        <v>191</v>
      </c>
      <c r="L12" s="56" t="s">
        <v>175</v>
      </c>
      <c r="M12" s="94"/>
    </row>
    <row r="13" spans="1:18" s="44" customFormat="1" ht="43.5" x14ac:dyDescent="0.2">
      <c r="A13" s="49">
        <v>7</v>
      </c>
      <c r="B13" s="92" t="s">
        <v>170</v>
      </c>
      <c r="C13" s="93">
        <v>10000</v>
      </c>
      <c r="D13" s="93">
        <v>9544.4</v>
      </c>
      <c r="E13" s="39" t="s">
        <v>13</v>
      </c>
      <c r="F13" s="39" t="s">
        <v>88</v>
      </c>
      <c r="G13" s="53">
        <f t="shared" si="4"/>
        <v>9544.4</v>
      </c>
      <c r="H13" s="52" t="str">
        <f t="shared" si="5"/>
        <v>หจก. ตรีอุดม</v>
      </c>
      <c r="I13" s="53">
        <f t="shared" si="6"/>
        <v>9544.4</v>
      </c>
      <c r="J13" s="54" t="s">
        <v>75</v>
      </c>
      <c r="K13" s="55" t="s">
        <v>188</v>
      </c>
      <c r="L13" s="56" t="s">
        <v>175</v>
      </c>
      <c r="M13" s="94"/>
    </row>
    <row r="14" spans="1:18" s="44" customFormat="1" ht="45" customHeight="1" x14ac:dyDescent="0.2">
      <c r="A14" s="49">
        <v>8</v>
      </c>
      <c r="B14" s="91" t="s">
        <v>189</v>
      </c>
      <c r="C14" s="93">
        <v>6000</v>
      </c>
      <c r="D14" s="93">
        <v>2824.8</v>
      </c>
      <c r="E14" s="39" t="s">
        <v>13</v>
      </c>
      <c r="F14" s="39" t="s">
        <v>88</v>
      </c>
      <c r="G14" s="53">
        <f t="shared" si="4"/>
        <v>2824.8</v>
      </c>
      <c r="H14" s="52" t="str">
        <f t="shared" si="5"/>
        <v>หจก. ตรีอุดม</v>
      </c>
      <c r="I14" s="53">
        <f t="shared" si="6"/>
        <v>2824.8</v>
      </c>
      <c r="J14" s="54" t="s">
        <v>75</v>
      </c>
      <c r="K14" s="55" t="s">
        <v>190</v>
      </c>
      <c r="L14" s="56" t="s">
        <v>175</v>
      </c>
      <c r="M14" s="94"/>
    </row>
    <row r="15" spans="1:18" ht="43.5" x14ac:dyDescent="0.5">
      <c r="A15" s="49">
        <v>9</v>
      </c>
      <c r="B15" s="91" t="s">
        <v>171</v>
      </c>
      <c r="C15" s="93">
        <v>224000</v>
      </c>
      <c r="D15" s="93">
        <v>239680</v>
      </c>
      <c r="E15" s="39" t="s">
        <v>13</v>
      </c>
      <c r="F15" s="39" t="s">
        <v>178</v>
      </c>
      <c r="G15" s="53">
        <f t="shared" si="4"/>
        <v>239680</v>
      </c>
      <c r="H15" s="52" t="str">
        <f t="shared" si="5"/>
        <v>บ. วินด์รันเนอร์ จำกัด</v>
      </c>
      <c r="I15" s="53">
        <f t="shared" si="6"/>
        <v>239680</v>
      </c>
      <c r="J15" s="54" t="s">
        <v>75</v>
      </c>
      <c r="K15" s="55" t="s">
        <v>179</v>
      </c>
      <c r="L15" s="56" t="s">
        <v>180</v>
      </c>
    </row>
    <row r="16" spans="1:18" ht="45" customHeight="1" x14ac:dyDescent="0.5">
      <c r="A16" s="49">
        <v>10</v>
      </c>
      <c r="B16" s="91" t="s">
        <v>165</v>
      </c>
      <c r="C16" s="93">
        <v>22700</v>
      </c>
      <c r="D16" s="93">
        <v>22470</v>
      </c>
      <c r="E16" s="39" t="s">
        <v>13</v>
      </c>
      <c r="F16" s="39" t="s">
        <v>193</v>
      </c>
      <c r="G16" s="53">
        <f t="shared" si="4"/>
        <v>22470</v>
      </c>
      <c r="H16" s="52" t="str">
        <f t="shared" si="5"/>
        <v>หจก. เทพระวี</v>
      </c>
      <c r="I16" s="53">
        <f t="shared" si="6"/>
        <v>22470</v>
      </c>
      <c r="J16" s="54" t="s">
        <v>75</v>
      </c>
      <c r="K16" s="55" t="s">
        <v>194</v>
      </c>
      <c r="L16" s="56" t="s">
        <v>195</v>
      </c>
    </row>
    <row r="17" spans="1:13" s="44" customFormat="1" ht="72.75" customHeight="1" x14ac:dyDescent="0.2">
      <c r="A17" s="49">
        <v>11</v>
      </c>
      <c r="B17" s="66" t="s">
        <v>172</v>
      </c>
      <c r="C17" s="93">
        <v>30000</v>
      </c>
      <c r="D17" s="93">
        <v>32100</v>
      </c>
      <c r="E17" s="39" t="s">
        <v>13</v>
      </c>
      <c r="F17" s="39" t="s">
        <v>109</v>
      </c>
      <c r="G17" s="53">
        <f t="shared" ref="G17:G18" si="7">D17</f>
        <v>32100</v>
      </c>
      <c r="H17" s="52" t="str">
        <f t="shared" ref="H17:H18" si="8">F17</f>
        <v>บ. ยูเอชเอ็ม จำกัด</v>
      </c>
      <c r="I17" s="53">
        <f t="shared" ref="I17:I18" si="9">G17</f>
        <v>32100</v>
      </c>
      <c r="J17" s="54" t="s">
        <v>75</v>
      </c>
      <c r="K17" s="55" t="s">
        <v>184</v>
      </c>
      <c r="L17" s="56" t="s">
        <v>183</v>
      </c>
      <c r="M17" s="94"/>
    </row>
    <row r="18" spans="1:13" s="44" customFormat="1" ht="45" customHeight="1" x14ac:dyDescent="0.2">
      <c r="A18" s="49">
        <v>12</v>
      </c>
      <c r="B18" s="66" t="s">
        <v>173</v>
      </c>
      <c r="C18" s="93">
        <v>26500</v>
      </c>
      <c r="D18" s="93">
        <v>28355</v>
      </c>
      <c r="E18" s="39" t="s">
        <v>13</v>
      </c>
      <c r="F18" s="39" t="s">
        <v>181</v>
      </c>
      <c r="G18" s="53">
        <f t="shared" si="7"/>
        <v>28355</v>
      </c>
      <c r="H18" s="52" t="str">
        <f t="shared" si="8"/>
        <v>บ. ยูไนเต็ด พีพีอาร์ กรุ๊ป จำกัด</v>
      </c>
      <c r="I18" s="53">
        <f t="shared" si="9"/>
        <v>28355</v>
      </c>
      <c r="J18" s="54" t="s">
        <v>75</v>
      </c>
      <c r="K18" s="55" t="s">
        <v>182</v>
      </c>
      <c r="L18" s="56" t="s">
        <v>183</v>
      </c>
      <c r="M18" s="94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R11"/>
  <sheetViews>
    <sheetView topLeftCell="A7" zoomScaleNormal="100" zoomScalePageLayoutView="90" workbookViewId="0">
      <selection activeCell="F8" sqref="F8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197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196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3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89" t="s">
        <v>9</v>
      </c>
      <c r="G6" s="84" t="s">
        <v>15</v>
      </c>
      <c r="H6" s="84" t="s">
        <v>10</v>
      </c>
      <c r="I6" s="84" t="s">
        <v>11</v>
      </c>
      <c r="J6" s="117"/>
      <c r="K6" s="117"/>
      <c r="L6" s="117"/>
      <c r="M6" s="118"/>
      <c r="N6" s="88" t="s">
        <v>24</v>
      </c>
      <c r="O6" s="48" t="s">
        <v>101</v>
      </c>
    </row>
    <row r="7" spans="1:18" s="44" customFormat="1" ht="45" customHeight="1" x14ac:dyDescent="0.2">
      <c r="A7" s="49">
        <v>1</v>
      </c>
      <c r="B7" s="63" t="s">
        <v>210</v>
      </c>
      <c r="C7" s="53">
        <v>41715</v>
      </c>
      <c r="D7" s="53">
        <f>C7*1.07</f>
        <v>44635.05</v>
      </c>
      <c r="E7" s="39" t="s">
        <v>13</v>
      </c>
      <c r="F7" s="39" t="s">
        <v>211</v>
      </c>
      <c r="G7" s="53">
        <f t="shared" ref="G7:G11" si="0">D7</f>
        <v>44635.05</v>
      </c>
      <c r="H7" s="52" t="str">
        <f t="shared" ref="H7:I11" si="1">F7</f>
        <v>บ. โปรเกรส ฟอร์คลิฟท์ เอเชีย จำกัด</v>
      </c>
      <c r="I7" s="53">
        <f t="shared" si="1"/>
        <v>44635.05</v>
      </c>
      <c r="J7" s="54" t="s">
        <v>75</v>
      </c>
      <c r="K7" s="55" t="s">
        <v>212</v>
      </c>
      <c r="L7" s="56" t="s">
        <v>213</v>
      </c>
      <c r="M7" s="87" t="s">
        <v>78</v>
      </c>
      <c r="N7" s="40" t="s">
        <v>100</v>
      </c>
      <c r="O7" s="40"/>
      <c r="R7" s="58"/>
    </row>
    <row r="8" spans="1:18" ht="45" customHeight="1" x14ac:dyDescent="0.5">
      <c r="A8" s="49">
        <v>2</v>
      </c>
      <c r="B8" s="91" t="s">
        <v>208</v>
      </c>
      <c r="C8" s="53">
        <v>20000</v>
      </c>
      <c r="D8" s="53">
        <f t="shared" ref="D8:D11" si="2">C8*1.07</f>
        <v>21400</v>
      </c>
      <c r="E8" s="39" t="s">
        <v>13</v>
      </c>
      <c r="F8" s="39" t="s">
        <v>158</v>
      </c>
      <c r="G8" s="53">
        <f t="shared" si="0"/>
        <v>21400</v>
      </c>
      <c r="H8" s="52" t="str">
        <f t="shared" si="1"/>
        <v>บ. ออโรร่า ออสเตรลิส จำกัด</v>
      </c>
      <c r="I8" s="53">
        <f t="shared" si="1"/>
        <v>21400</v>
      </c>
      <c r="J8" s="54" t="s">
        <v>75</v>
      </c>
      <c r="K8" s="55" t="s">
        <v>209</v>
      </c>
      <c r="L8" s="56" t="s">
        <v>207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205</v>
      </c>
      <c r="C9" s="93">
        <v>139500</v>
      </c>
      <c r="D9" s="53">
        <f t="shared" si="2"/>
        <v>149265</v>
      </c>
      <c r="E9" s="39" t="s">
        <v>13</v>
      </c>
      <c r="F9" s="39" t="s">
        <v>138</v>
      </c>
      <c r="G9" s="53">
        <f t="shared" si="0"/>
        <v>149265</v>
      </c>
      <c r="H9" s="52" t="str">
        <f t="shared" si="1"/>
        <v>บ. จินดาสุขคอมเมอร์เชียล (1980) จำกัด</v>
      </c>
      <c r="I9" s="53">
        <f t="shared" si="1"/>
        <v>149265</v>
      </c>
      <c r="J9" s="54" t="s">
        <v>75</v>
      </c>
      <c r="K9" s="55" t="s">
        <v>206</v>
      </c>
      <c r="L9" s="56" t="s">
        <v>207</v>
      </c>
    </row>
    <row r="10" spans="1:18" s="44" customFormat="1" ht="43.5" x14ac:dyDescent="0.2">
      <c r="A10" s="49">
        <v>4</v>
      </c>
      <c r="B10" s="66" t="s">
        <v>69</v>
      </c>
      <c r="C10" s="93">
        <v>435960</v>
      </c>
      <c r="D10" s="53">
        <f t="shared" si="2"/>
        <v>466477.2</v>
      </c>
      <c r="E10" s="39" t="s">
        <v>13</v>
      </c>
      <c r="F10" s="52" t="s">
        <v>202</v>
      </c>
      <c r="G10" s="53">
        <f t="shared" si="0"/>
        <v>466477.2</v>
      </c>
      <c r="H10" s="52" t="str">
        <f t="shared" si="1"/>
        <v xml:space="preserve">บ. ธาราเอเชีย จำกัด </v>
      </c>
      <c r="I10" s="53">
        <f t="shared" si="1"/>
        <v>466477.2</v>
      </c>
      <c r="J10" s="54" t="s">
        <v>75</v>
      </c>
      <c r="K10" s="55" t="s">
        <v>203</v>
      </c>
      <c r="L10" s="56" t="s">
        <v>204</v>
      </c>
      <c r="M10" s="94"/>
    </row>
    <row r="11" spans="1:18" ht="66.75" customHeight="1" x14ac:dyDescent="0.5">
      <c r="A11" s="49">
        <v>5</v>
      </c>
      <c r="B11" s="92" t="s">
        <v>198</v>
      </c>
      <c r="C11" s="93">
        <v>284968</v>
      </c>
      <c r="D11" s="53">
        <f t="shared" si="2"/>
        <v>304915.76</v>
      </c>
      <c r="E11" s="39" t="s">
        <v>13</v>
      </c>
      <c r="F11" s="52" t="s">
        <v>199</v>
      </c>
      <c r="G11" s="53">
        <f t="shared" si="0"/>
        <v>304915.76</v>
      </c>
      <c r="H11" s="52" t="str">
        <f t="shared" si="1"/>
        <v>บ. ทีโอเอ เพ้นท์ (ประเทศไทย) จำกัด (มหาชน)</v>
      </c>
      <c r="I11" s="53">
        <f t="shared" si="1"/>
        <v>304915.76</v>
      </c>
      <c r="J11" s="54" t="s">
        <v>75</v>
      </c>
      <c r="K11" s="55" t="s">
        <v>200</v>
      </c>
      <c r="L11" s="56" t="s">
        <v>201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R11"/>
  <sheetViews>
    <sheetView topLeftCell="A4" zoomScaleNormal="100" zoomScalePageLayoutView="90" workbookViewId="0">
      <selection activeCell="A2" sqref="A2:L2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1.62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230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136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3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96" t="s">
        <v>9</v>
      </c>
      <c r="G6" s="84" t="s">
        <v>15</v>
      </c>
      <c r="H6" s="84" t="s">
        <v>10</v>
      </c>
      <c r="I6" s="84" t="s">
        <v>11</v>
      </c>
      <c r="J6" s="117"/>
      <c r="K6" s="117"/>
      <c r="L6" s="117"/>
      <c r="M6" s="118"/>
      <c r="N6" s="95" t="s">
        <v>24</v>
      </c>
      <c r="O6" s="48" t="s">
        <v>101</v>
      </c>
    </row>
    <row r="7" spans="1:18" s="44" customFormat="1" ht="66.75" customHeight="1" x14ac:dyDescent="0.2">
      <c r="A7" s="49">
        <v>1</v>
      </c>
      <c r="B7" s="66" t="s">
        <v>216</v>
      </c>
      <c r="C7" s="93">
        <v>63000</v>
      </c>
      <c r="D7" s="93">
        <f>C7*1.07</f>
        <v>67410</v>
      </c>
      <c r="E7" s="39" t="s">
        <v>13</v>
      </c>
      <c r="F7" s="39" t="s">
        <v>109</v>
      </c>
      <c r="G7" s="53">
        <f t="shared" ref="G7" si="0">D7</f>
        <v>67410</v>
      </c>
      <c r="H7" s="52" t="str">
        <f t="shared" ref="H7:I7" si="1">F7</f>
        <v>บ. ยูเอชเอ็ม จำกัด</v>
      </c>
      <c r="I7" s="53">
        <f t="shared" si="1"/>
        <v>67410</v>
      </c>
      <c r="J7" s="54" t="s">
        <v>75</v>
      </c>
      <c r="K7" s="55" t="s">
        <v>214</v>
      </c>
      <c r="L7" s="56" t="s">
        <v>215</v>
      </c>
      <c r="M7" s="87" t="s">
        <v>78</v>
      </c>
      <c r="N7" s="40" t="s">
        <v>100</v>
      </c>
      <c r="O7" s="40"/>
      <c r="R7" s="58"/>
    </row>
    <row r="8" spans="1:18" ht="66.75" customHeight="1" x14ac:dyDescent="0.5">
      <c r="A8" s="49">
        <v>2</v>
      </c>
      <c r="B8" s="91" t="s">
        <v>220</v>
      </c>
      <c r="C8" s="53">
        <v>58500</v>
      </c>
      <c r="D8" s="53">
        <v>58500</v>
      </c>
      <c r="E8" s="39" t="s">
        <v>13</v>
      </c>
      <c r="F8" s="39" t="s">
        <v>157</v>
      </c>
      <c r="G8" s="53">
        <f t="shared" ref="G8:G9" si="2">D8</f>
        <v>58500</v>
      </c>
      <c r="H8" s="52" t="str">
        <f t="shared" ref="H8:I9" si="3">F8</f>
        <v>นายกัณณ์ เครือพงศ์ศักดิ์</v>
      </c>
      <c r="I8" s="53">
        <f t="shared" si="3"/>
        <v>58500</v>
      </c>
      <c r="J8" s="54" t="s">
        <v>75</v>
      </c>
      <c r="K8" s="55" t="s">
        <v>217</v>
      </c>
      <c r="L8" s="56" t="s">
        <v>218</v>
      </c>
      <c r="M8" s="87" t="s">
        <v>78</v>
      </c>
      <c r="N8" s="40" t="s">
        <v>100</v>
      </c>
      <c r="O8" s="40"/>
    </row>
    <row r="9" spans="1:18" ht="45" customHeight="1" x14ac:dyDescent="0.5">
      <c r="A9" s="49">
        <v>3</v>
      </c>
      <c r="B9" s="91" t="s">
        <v>219</v>
      </c>
      <c r="C9" s="93">
        <v>218200</v>
      </c>
      <c r="D9" s="93">
        <f>C9*1.07</f>
        <v>233474</v>
      </c>
      <c r="E9" s="39" t="s">
        <v>13</v>
      </c>
      <c r="F9" s="39" t="s">
        <v>221</v>
      </c>
      <c r="G9" s="53">
        <f t="shared" si="2"/>
        <v>233474</v>
      </c>
      <c r="H9" s="52" t="str">
        <f t="shared" si="3"/>
        <v>บ. มิราเคิล อินเตอร์เนชั่นแนล เทคโนโลยี จำกัด</v>
      </c>
      <c r="I9" s="53">
        <f t="shared" si="3"/>
        <v>233474</v>
      </c>
      <c r="J9" s="54" t="s">
        <v>75</v>
      </c>
      <c r="K9" s="55" t="s">
        <v>222</v>
      </c>
      <c r="L9" s="56" t="s">
        <v>223</v>
      </c>
    </row>
    <row r="10" spans="1:18" s="44" customFormat="1" ht="48.75" customHeight="1" x14ac:dyDescent="0.2">
      <c r="A10" s="49">
        <v>4</v>
      </c>
      <c r="B10" s="66" t="s">
        <v>225</v>
      </c>
      <c r="C10" s="93">
        <v>90870</v>
      </c>
      <c r="D10" s="93">
        <f>C10*1.07</f>
        <v>97230.900000000009</v>
      </c>
      <c r="E10" s="39" t="s">
        <v>13</v>
      </c>
      <c r="F10" s="52" t="s">
        <v>224</v>
      </c>
      <c r="G10" s="53">
        <v>97230.9</v>
      </c>
      <c r="H10" s="52" t="s">
        <v>224</v>
      </c>
      <c r="I10" s="53">
        <v>97230.9</v>
      </c>
      <c r="J10" s="54" t="s">
        <v>75</v>
      </c>
      <c r="K10" s="55" t="s">
        <v>228</v>
      </c>
      <c r="L10" s="56" t="s">
        <v>227</v>
      </c>
      <c r="M10" s="94"/>
    </row>
    <row r="11" spans="1:18" ht="43.5" x14ac:dyDescent="0.5">
      <c r="A11" s="49">
        <v>5</v>
      </c>
      <c r="B11" s="66" t="s">
        <v>226</v>
      </c>
      <c r="C11" s="93">
        <v>92000</v>
      </c>
      <c r="D11" s="93">
        <f>C11*1.07</f>
        <v>98440</v>
      </c>
      <c r="E11" s="39" t="s">
        <v>13</v>
      </c>
      <c r="F11" s="39" t="s">
        <v>109</v>
      </c>
      <c r="G11" s="53">
        <f t="shared" ref="G11" si="4">D11</f>
        <v>98440</v>
      </c>
      <c r="H11" s="52" t="str">
        <f t="shared" ref="H11:I11" si="5">F11</f>
        <v>บ. ยูเอชเอ็ม จำกัด</v>
      </c>
      <c r="I11" s="53">
        <f t="shared" si="5"/>
        <v>98440</v>
      </c>
      <c r="J11" s="54" t="s">
        <v>75</v>
      </c>
      <c r="K11" s="55" t="s">
        <v>229</v>
      </c>
      <c r="L11" s="56" t="s">
        <v>227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R11"/>
  <sheetViews>
    <sheetView topLeftCell="A4" zoomScaleNormal="100" zoomScalePageLayoutView="90" workbookViewId="0">
      <selection activeCell="B7" sqref="B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252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251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3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99" t="s">
        <v>9</v>
      </c>
      <c r="G6" s="84" t="s">
        <v>15</v>
      </c>
      <c r="H6" s="84" t="s">
        <v>10</v>
      </c>
      <c r="I6" s="84" t="s">
        <v>11</v>
      </c>
      <c r="J6" s="117"/>
      <c r="K6" s="117"/>
      <c r="L6" s="117"/>
      <c r="M6" s="118"/>
      <c r="N6" s="97" t="s">
        <v>24</v>
      </c>
      <c r="O6" s="48" t="s">
        <v>101</v>
      </c>
    </row>
    <row r="7" spans="1:18" s="44" customFormat="1" ht="43.5" x14ac:dyDescent="0.2">
      <c r="A7" s="49">
        <v>1</v>
      </c>
      <c r="B7" s="108" t="s">
        <v>248</v>
      </c>
      <c r="C7" s="53">
        <v>30079</v>
      </c>
      <c r="D7" s="109">
        <f>C7*1.07</f>
        <v>32184.530000000002</v>
      </c>
      <c r="E7" s="39" t="s">
        <v>13</v>
      </c>
      <c r="F7" s="39" t="s">
        <v>88</v>
      </c>
      <c r="G7" s="53">
        <f>D7</f>
        <v>32184.530000000002</v>
      </c>
      <c r="H7" s="53" t="str">
        <f>F7</f>
        <v>หจก. ตรีอุดม</v>
      </c>
      <c r="I7" s="53">
        <f>G7</f>
        <v>32184.530000000002</v>
      </c>
      <c r="J7" s="54" t="s">
        <v>75</v>
      </c>
      <c r="K7" s="106" t="s">
        <v>245</v>
      </c>
      <c r="L7" s="56" t="s">
        <v>244</v>
      </c>
      <c r="M7" s="98"/>
      <c r="N7" s="97"/>
      <c r="O7" s="48"/>
    </row>
    <row r="8" spans="1:18" s="44" customFormat="1" ht="87" customHeight="1" x14ac:dyDescent="0.2">
      <c r="A8" s="49">
        <v>2</v>
      </c>
      <c r="B8" s="103" t="s">
        <v>233</v>
      </c>
      <c r="C8" s="93">
        <v>520000</v>
      </c>
      <c r="D8" s="93">
        <v>554260</v>
      </c>
      <c r="E8" s="104" t="s">
        <v>21</v>
      </c>
      <c r="F8" s="105" t="s">
        <v>235</v>
      </c>
      <c r="G8" s="53">
        <f>D8</f>
        <v>554260</v>
      </c>
      <c r="H8" s="52" t="s">
        <v>234</v>
      </c>
      <c r="I8" s="53">
        <f t="shared" ref="I8" si="0">G8</f>
        <v>554260</v>
      </c>
      <c r="J8" s="54" t="s">
        <v>75</v>
      </c>
      <c r="K8" s="55" t="s">
        <v>242</v>
      </c>
      <c r="L8" s="56" t="s">
        <v>243</v>
      </c>
      <c r="M8" s="87" t="s">
        <v>78</v>
      </c>
      <c r="N8" s="40" t="s">
        <v>100</v>
      </c>
      <c r="O8" s="40"/>
      <c r="R8" s="58"/>
    </row>
    <row r="9" spans="1:18" s="44" customFormat="1" ht="43.5" customHeight="1" x14ac:dyDescent="0.2">
      <c r="A9" s="49">
        <v>3</v>
      </c>
      <c r="B9" s="66" t="s">
        <v>249</v>
      </c>
      <c r="C9" s="93">
        <v>97500</v>
      </c>
      <c r="D9" s="93">
        <f>C9*1.07</f>
        <v>104325</v>
      </c>
      <c r="E9" s="39" t="s">
        <v>13</v>
      </c>
      <c r="F9" s="52" t="s">
        <v>250</v>
      </c>
      <c r="G9" s="53">
        <f>D9</f>
        <v>104325</v>
      </c>
      <c r="H9" s="52" t="str">
        <f>F9</f>
        <v>บ. บิ๊ก คิว. จำกัด</v>
      </c>
      <c r="I9" s="53">
        <f>G9</f>
        <v>104325</v>
      </c>
      <c r="J9" s="54" t="s">
        <v>75</v>
      </c>
      <c r="K9" s="107" t="s">
        <v>247</v>
      </c>
      <c r="L9" s="56" t="s">
        <v>246</v>
      </c>
      <c r="M9" s="87"/>
      <c r="N9" s="40"/>
      <c r="O9" s="40"/>
      <c r="R9" s="58"/>
    </row>
    <row r="10" spans="1:18" ht="51" customHeight="1" x14ac:dyDescent="0.5">
      <c r="A10" s="49">
        <v>4</v>
      </c>
      <c r="B10" s="66" t="s">
        <v>231</v>
      </c>
      <c r="C10" s="53">
        <v>3300000</v>
      </c>
      <c r="D10" s="53">
        <v>3531000</v>
      </c>
      <c r="E10" s="104" t="s">
        <v>21</v>
      </c>
      <c r="F10" s="105" t="s">
        <v>236</v>
      </c>
      <c r="G10" s="53">
        <v>3519000</v>
      </c>
      <c r="H10" s="52" t="s">
        <v>109</v>
      </c>
      <c r="I10" s="53">
        <f>G10</f>
        <v>3519000</v>
      </c>
      <c r="J10" s="54" t="s">
        <v>75</v>
      </c>
      <c r="K10" s="55" t="s">
        <v>238</v>
      </c>
      <c r="L10" s="56" t="s">
        <v>239</v>
      </c>
      <c r="M10" s="87" t="s">
        <v>78</v>
      </c>
      <c r="N10" s="40" t="s">
        <v>100</v>
      </c>
      <c r="O10" s="40"/>
    </row>
    <row r="11" spans="1:18" ht="87" customHeight="1" x14ac:dyDescent="0.5">
      <c r="A11" s="49">
        <v>5</v>
      </c>
      <c r="B11" s="103" t="s">
        <v>232</v>
      </c>
      <c r="C11" s="93">
        <v>600000</v>
      </c>
      <c r="D11" s="93">
        <v>642000</v>
      </c>
      <c r="E11" s="104" t="s">
        <v>21</v>
      </c>
      <c r="F11" s="105" t="s">
        <v>237</v>
      </c>
      <c r="G11" s="53">
        <v>640395</v>
      </c>
      <c r="H11" s="52" t="s">
        <v>176</v>
      </c>
      <c r="I11" s="53">
        <f>G11</f>
        <v>640395</v>
      </c>
      <c r="J11" s="54" t="s">
        <v>75</v>
      </c>
      <c r="K11" s="55" t="s">
        <v>240</v>
      </c>
      <c r="L11" s="56" t="s">
        <v>241</v>
      </c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R8"/>
  <sheetViews>
    <sheetView topLeftCell="B1" zoomScaleNormal="100" zoomScalePageLayoutView="90" workbookViewId="0">
      <selection activeCell="B7" sqref="B7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262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261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3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102" t="s">
        <v>9</v>
      </c>
      <c r="G6" s="84" t="s">
        <v>15</v>
      </c>
      <c r="H6" s="84" t="s">
        <v>10</v>
      </c>
      <c r="I6" s="84" t="s">
        <v>11</v>
      </c>
      <c r="J6" s="117"/>
      <c r="K6" s="117"/>
      <c r="L6" s="117"/>
      <c r="M6" s="118"/>
      <c r="N6" s="100" t="s">
        <v>24</v>
      </c>
      <c r="O6" s="48" t="s">
        <v>101</v>
      </c>
    </row>
    <row r="7" spans="1:18" s="44" customFormat="1" ht="43.5" customHeight="1" x14ac:dyDescent="0.2">
      <c r="A7" s="49">
        <v>1</v>
      </c>
      <c r="B7" s="108" t="s">
        <v>253</v>
      </c>
      <c r="C7" s="53">
        <v>48120</v>
      </c>
      <c r="D7" s="109">
        <f>C7*1.07</f>
        <v>51488.4</v>
      </c>
      <c r="E7" s="39" t="s">
        <v>13</v>
      </c>
      <c r="F7" s="39" t="s">
        <v>254</v>
      </c>
      <c r="G7" s="53">
        <f>D7</f>
        <v>51488.4</v>
      </c>
      <c r="H7" s="53" t="str">
        <f>F7</f>
        <v>บ. สยามโตชู จำกัด</v>
      </c>
      <c r="I7" s="53">
        <f>G7</f>
        <v>51488.4</v>
      </c>
      <c r="J7" s="54" t="s">
        <v>75</v>
      </c>
      <c r="K7" s="106" t="s">
        <v>255</v>
      </c>
      <c r="L7" s="56" t="s">
        <v>256</v>
      </c>
      <c r="M7" s="101"/>
      <c r="N7" s="100"/>
      <c r="O7" s="48"/>
    </row>
    <row r="8" spans="1:18" s="44" customFormat="1" ht="43.5" customHeight="1" x14ac:dyDescent="0.2">
      <c r="A8" s="49">
        <v>2</v>
      </c>
      <c r="B8" s="103" t="s">
        <v>257</v>
      </c>
      <c r="C8" s="93">
        <v>120084</v>
      </c>
      <c r="D8" s="93">
        <f>C8*1.07</f>
        <v>128489.88</v>
      </c>
      <c r="E8" s="39" t="s">
        <v>13</v>
      </c>
      <c r="F8" s="52" t="s">
        <v>258</v>
      </c>
      <c r="G8" s="53">
        <f>D8</f>
        <v>128489.88</v>
      </c>
      <c r="H8" s="52" t="str">
        <f>F8</f>
        <v>บ. เอไอบี เอ็นจิเนียริ่ง จำกัด</v>
      </c>
      <c r="I8" s="53">
        <f t="shared" ref="I8" si="0">G8</f>
        <v>128489.88</v>
      </c>
      <c r="J8" s="54" t="s">
        <v>75</v>
      </c>
      <c r="K8" s="55" t="s">
        <v>259</v>
      </c>
      <c r="L8" s="56" t="s">
        <v>260</v>
      </c>
      <c r="M8" s="87" t="s">
        <v>78</v>
      </c>
      <c r="N8" s="40" t="s">
        <v>100</v>
      </c>
      <c r="O8" s="40"/>
      <c r="R8" s="5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R8"/>
  <sheetViews>
    <sheetView topLeftCell="A4" zoomScaleNormal="100" zoomScalePageLayoutView="90" workbookViewId="0">
      <selection activeCell="J15" sqref="J15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263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270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3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112" t="s">
        <v>9</v>
      </c>
      <c r="G6" s="84" t="s">
        <v>15</v>
      </c>
      <c r="H6" s="84" t="s">
        <v>10</v>
      </c>
      <c r="I6" s="84" t="s">
        <v>11</v>
      </c>
      <c r="J6" s="117"/>
      <c r="K6" s="117"/>
      <c r="L6" s="117"/>
      <c r="M6" s="118"/>
      <c r="N6" s="110" t="s">
        <v>24</v>
      </c>
      <c r="O6" s="48" t="s">
        <v>101</v>
      </c>
    </row>
    <row r="7" spans="1:18" ht="65.25" x14ac:dyDescent="0.5">
      <c r="A7" s="113">
        <v>1</v>
      </c>
      <c r="B7" s="66" t="s">
        <v>264</v>
      </c>
      <c r="C7" s="93">
        <v>27000</v>
      </c>
      <c r="D7" s="93">
        <f>C7*1.07</f>
        <v>28890</v>
      </c>
      <c r="E7" s="39" t="s">
        <v>13</v>
      </c>
      <c r="F7" s="52" t="s">
        <v>267</v>
      </c>
      <c r="G7" s="53">
        <f>D7</f>
        <v>28890</v>
      </c>
      <c r="H7" s="52" t="str">
        <f>F7</f>
        <v>หจก. โกแม็กซ์ เอ็นจิเนียริ่ง</v>
      </c>
      <c r="I7" s="53">
        <f t="shared" ref="I7" si="0">G7</f>
        <v>28890</v>
      </c>
      <c r="J7" s="54" t="s">
        <v>75</v>
      </c>
      <c r="K7" s="55" t="s">
        <v>268</v>
      </c>
      <c r="L7" s="56" t="s">
        <v>269</v>
      </c>
      <c r="M7" s="43"/>
    </row>
    <row r="8" spans="1:18" s="44" customFormat="1" ht="66.75" customHeight="1" x14ac:dyDescent="0.2">
      <c r="A8" s="49">
        <v>2</v>
      </c>
      <c r="B8" s="91" t="s">
        <v>271</v>
      </c>
      <c r="C8" s="53">
        <v>34000</v>
      </c>
      <c r="D8" s="109">
        <f>C8*1.07</f>
        <v>36380</v>
      </c>
      <c r="E8" s="39" t="s">
        <v>13</v>
      </c>
      <c r="F8" s="39" t="s">
        <v>158</v>
      </c>
      <c r="G8" s="53">
        <f>D8</f>
        <v>36380</v>
      </c>
      <c r="H8" s="53" t="str">
        <f>F8</f>
        <v>บ. ออโรร่า ออสเตรลิส จำกัด</v>
      </c>
      <c r="I8" s="53">
        <f>G8</f>
        <v>36380</v>
      </c>
      <c r="J8" s="54" t="s">
        <v>75</v>
      </c>
      <c r="K8" s="106" t="s">
        <v>265</v>
      </c>
      <c r="L8" s="56" t="s">
        <v>266</v>
      </c>
      <c r="M8" s="111"/>
      <c r="N8" s="110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B744-6006-4DF8-BB73-63229DF89B58}">
  <sheetPr>
    <tabColor theme="6" tint="0.39997558519241921"/>
  </sheetPr>
  <dimension ref="A1:R8"/>
  <sheetViews>
    <sheetView tabSelected="1" zoomScaleNormal="100" zoomScalePageLayoutView="90" workbookViewId="0">
      <selection activeCell="A4" sqref="A4"/>
    </sheetView>
  </sheetViews>
  <sheetFormatPr defaultColWidth="8.75" defaultRowHeight="21.75" x14ac:dyDescent="0.5"/>
  <cols>
    <col min="1" max="1" width="6.625" style="43" customWidth="1"/>
    <col min="2" max="2" width="23.625" style="43" customWidth="1"/>
    <col min="3" max="3" width="12.25" style="43" customWidth="1"/>
    <col min="4" max="4" width="11.625" style="43" customWidth="1"/>
    <col min="5" max="5" width="12.25" style="43" customWidth="1"/>
    <col min="6" max="6" width="22.375" style="45" customWidth="1"/>
    <col min="7" max="7" width="12.625" style="43" customWidth="1"/>
    <col min="8" max="8" width="21.625" style="45" customWidth="1"/>
    <col min="9" max="9" width="11.625" style="43" customWidth="1"/>
    <col min="10" max="10" width="13.25" style="43" customWidth="1"/>
    <col min="11" max="11" width="13.5" style="43" customWidth="1"/>
    <col min="12" max="12" width="17.375" style="43" customWidth="1"/>
    <col min="13" max="13" width="22.5" style="45" hidden="1" customWidth="1"/>
    <col min="14" max="15" width="8.75" style="43" hidden="1" customWidth="1"/>
    <col min="16" max="16" width="30" style="43" bestFit="1" customWidth="1"/>
    <col min="17" max="17" width="8.75" style="43"/>
    <col min="18" max="18" width="18" style="43" bestFit="1" customWidth="1"/>
    <col min="19" max="16384" width="8.75" style="43"/>
  </cols>
  <sheetData>
    <row r="1" spans="1:18" x14ac:dyDescent="0.5">
      <c r="A1" s="121" t="s">
        <v>278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41" t="s">
        <v>72</v>
      </c>
      <c r="M1" s="42"/>
      <c r="N1" s="41"/>
      <c r="O1" s="41"/>
      <c r="P1" s="41"/>
      <c r="Q1" s="41"/>
      <c r="R1" s="41"/>
    </row>
    <row r="2" spans="1:18" x14ac:dyDescent="0.5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2"/>
      <c r="N2" s="41"/>
      <c r="O2" s="41"/>
      <c r="P2" s="41"/>
      <c r="Q2" s="41"/>
      <c r="R2" s="41"/>
    </row>
    <row r="3" spans="1:18" x14ac:dyDescent="0.5">
      <c r="A3" s="121" t="s">
        <v>279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2"/>
      <c r="N3" s="41"/>
      <c r="O3" s="41"/>
      <c r="P3" s="41"/>
      <c r="Q3" s="41"/>
      <c r="R3" s="41"/>
    </row>
    <row r="5" spans="1:18" s="44" customFormat="1" ht="36.6" customHeight="1" x14ac:dyDescent="0.2">
      <c r="A5" s="122" t="s">
        <v>1</v>
      </c>
      <c r="B5" s="122" t="s">
        <v>2</v>
      </c>
      <c r="C5" s="117" t="s">
        <v>22</v>
      </c>
      <c r="D5" s="117" t="s">
        <v>3</v>
      </c>
      <c r="E5" s="123" t="s">
        <v>4</v>
      </c>
      <c r="F5" s="124" t="s">
        <v>5</v>
      </c>
      <c r="G5" s="124"/>
      <c r="H5" s="117" t="s">
        <v>6</v>
      </c>
      <c r="I5" s="117"/>
      <c r="J5" s="117" t="s">
        <v>7</v>
      </c>
      <c r="K5" s="117" t="s">
        <v>8</v>
      </c>
      <c r="L5" s="117"/>
      <c r="M5" s="118" t="s">
        <v>62</v>
      </c>
      <c r="N5" s="119" t="s">
        <v>23</v>
      </c>
      <c r="O5" s="120"/>
    </row>
    <row r="6" spans="1:18" s="44" customFormat="1" ht="65.25" x14ac:dyDescent="0.2">
      <c r="A6" s="122"/>
      <c r="B6" s="122"/>
      <c r="C6" s="117"/>
      <c r="D6" s="117"/>
      <c r="E6" s="123"/>
      <c r="F6" s="116" t="s">
        <v>9</v>
      </c>
      <c r="G6" s="84" t="s">
        <v>15</v>
      </c>
      <c r="H6" s="84" t="s">
        <v>10</v>
      </c>
      <c r="I6" s="84" t="s">
        <v>11</v>
      </c>
      <c r="J6" s="117"/>
      <c r="K6" s="117"/>
      <c r="L6" s="117"/>
      <c r="M6" s="118"/>
      <c r="N6" s="114" t="s">
        <v>24</v>
      </c>
      <c r="O6" s="48" t="s">
        <v>101</v>
      </c>
    </row>
    <row r="7" spans="1:18" ht="45" customHeight="1" x14ac:dyDescent="0.5">
      <c r="A7" s="113">
        <v>1</v>
      </c>
      <c r="B7" s="66" t="s">
        <v>173</v>
      </c>
      <c r="C7" s="93">
        <v>9900</v>
      </c>
      <c r="D7" s="93">
        <f>C7*1.07</f>
        <v>10593</v>
      </c>
      <c r="E7" s="39" t="s">
        <v>13</v>
      </c>
      <c r="F7" s="39" t="s">
        <v>181</v>
      </c>
      <c r="G7" s="53">
        <f t="shared" ref="G7" si="0">D7</f>
        <v>10593</v>
      </c>
      <c r="H7" s="52" t="str">
        <f t="shared" ref="H7:I7" si="1">F7</f>
        <v>บ. ยูไนเต็ด พีพีอาร์ กรุ๊ป จำกัด</v>
      </c>
      <c r="I7" s="53">
        <f t="shared" si="1"/>
        <v>10593</v>
      </c>
      <c r="J7" s="54" t="s">
        <v>75</v>
      </c>
      <c r="K7" s="55" t="s">
        <v>272</v>
      </c>
      <c r="L7" s="56" t="s">
        <v>273</v>
      </c>
      <c r="M7" s="43"/>
    </row>
    <row r="8" spans="1:18" s="44" customFormat="1" ht="60" customHeight="1" x14ac:dyDescent="0.2">
      <c r="A8" s="49">
        <v>2</v>
      </c>
      <c r="B8" s="91" t="s">
        <v>274</v>
      </c>
      <c r="C8" s="53">
        <v>50500</v>
      </c>
      <c r="D8" s="109">
        <v>48150</v>
      </c>
      <c r="E8" s="39" t="s">
        <v>13</v>
      </c>
      <c r="F8" s="39" t="s">
        <v>277</v>
      </c>
      <c r="G8" s="53">
        <f>D8</f>
        <v>48150</v>
      </c>
      <c r="H8" s="53" t="str">
        <f>F8</f>
        <v>บ. บีเอสไอ กรุ๊ป (ประเทศไทย) จำกัด</v>
      </c>
      <c r="I8" s="53">
        <f>G8</f>
        <v>48150</v>
      </c>
      <c r="J8" s="54" t="s">
        <v>75</v>
      </c>
      <c r="K8" s="106" t="s">
        <v>276</v>
      </c>
      <c r="L8" s="56" t="s">
        <v>275</v>
      </c>
      <c r="M8" s="115"/>
      <c r="N8" s="114"/>
      <c r="O8" s="48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honeticPr fontId="22" type="noConversion"/>
  <printOptions horizontalCentered="1"/>
  <pageMargins left="0.17" right="0.17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R21"/>
  <sheetViews>
    <sheetView view="pageLayout" topLeftCell="A7" zoomScale="80" zoomScaleNormal="100" zoomScalePageLayoutView="80" workbookViewId="0">
      <selection activeCell="F9" sqref="F9"/>
    </sheetView>
  </sheetViews>
  <sheetFormatPr defaultColWidth="8.75" defaultRowHeight="18" x14ac:dyDescent="0.25"/>
  <cols>
    <col min="1" max="1" width="8.75" style="10"/>
    <col min="2" max="2" width="39.25" style="10" customWidth="1"/>
    <col min="3" max="3" width="12.25" style="10" customWidth="1"/>
    <col min="4" max="4" width="11.625" style="10" customWidth="1"/>
    <col min="5" max="5" width="12.25" style="10" customWidth="1"/>
    <col min="6" max="6" width="39" style="10" customWidth="1"/>
    <col min="7" max="7" width="12.625" style="10" customWidth="1"/>
    <col min="8" max="8" width="30.875" style="10" bestFit="1" customWidth="1"/>
    <col min="9" max="9" width="13.625" style="10" customWidth="1"/>
    <col min="10" max="10" width="14.5" style="10" customWidth="1"/>
    <col min="11" max="11" width="12.875" style="10" customWidth="1"/>
    <col min="12" max="12" width="12.25" style="10" customWidth="1"/>
    <col min="13" max="13" width="26.5" style="10" customWidth="1"/>
    <col min="14" max="15" width="8.75" style="10" customWidth="1"/>
    <col min="16" max="16" width="30" style="10" bestFit="1" customWidth="1"/>
    <col min="17" max="17" width="8.75" style="10"/>
    <col min="18" max="18" width="18" style="10" bestFit="1" customWidth="1"/>
    <col min="19" max="16384" width="8.75" style="10"/>
  </cols>
  <sheetData>
    <row r="1" spans="1:18" ht="18.75" x14ac:dyDescent="0.25">
      <c r="A1" s="127" t="s">
        <v>73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35" t="s">
        <v>72</v>
      </c>
      <c r="M1" s="35"/>
      <c r="N1" s="35"/>
      <c r="O1" s="35"/>
      <c r="P1" s="35"/>
      <c r="Q1" s="35"/>
      <c r="R1" s="35"/>
    </row>
    <row r="2" spans="1:18" ht="18.75" x14ac:dyDescent="0.25">
      <c r="A2" s="127" t="s">
        <v>70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35"/>
      <c r="N2" s="35"/>
      <c r="O2" s="35"/>
      <c r="P2" s="35"/>
      <c r="Q2" s="35"/>
      <c r="R2" s="35"/>
    </row>
    <row r="3" spans="1:18" ht="18.75" x14ac:dyDescent="0.25">
      <c r="A3" s="127" t="s">
        <v>71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35"/>
      <c r="N3" s="35"/>
      <c r="O3" s="35"/>
      <c r="P3" s="35"/>
      <c r="Q3" s="35"/>
      <c r="R3" s="35"/>
    </row>
    <row r="6" spans="1:18" s="9" customFormat="1" ht="36.6" customHeight="1" x14ac:dyDescent="0.2">
      <c r="A6" s="128" t="s">
        <v>1</v>
      </c>
      <c r="B6" s="128" t="s">
        <v>2</v>
      </c>
      <c r="C6" s="129" t="s">
        <v>22</v>
      </c>
      <c r="D6" s="129" t="s">
        <v>3</v>
      </c>
      <c r="E6" s="130" t="s">
        <v>4</v>
      </c>
      <c r="F6" s="131" t="s">
        <v>5</v>
      </c>
      <c r="G6" s="131"/>
      <c r="H6" s="129" t="s">
        <v>6</v>
      </c>
      <c r="I6" s="129"/>
      <c r="J6" s="129" t="s">
        <v>7</v>
      </c>
      <c r="K6" s="129" t="s">
        <v>8</v>
      </c>
      <c r="L6" s="129"/>
      <c r="M6" s="132" t="s">
        <v>62</v>
      </c>
      <c r="N6" s="125" t="s">
        <v>23</v>
      </c>
      <c r="O6" s="126"/>
    </row>
    <row r="7" spans="1:18" s="9" customFormat="1" ht="56.25" x14ac:dyDescent="0.2">
      <c r="A7" s="128"/>
      <c r="B7" s="128"/>
      <c r="C7" s="129"/>
      <c r="D7" s="129"/>
      <c r="E7" s="130"/>
      <c r="F7" s="37" t="s">
        <v>9</v>
      </c>
      <c r="G7" s="36" t="s">
        <v>15</v>
      </c>
      <c r="H7" s="36" t="s">
        <v>10</v>
      </c>
      <c r="I7" s="36" t="s">
        <v>11</v>
      </c>
      <c r="J7" s="129"/>
      <c r="K7" s="129"/>
      <c r="L7" s="129"/>
      <c r="M7" s="132"/>
      <c r="N7" s="38" t="s">
        <v>24</v>
      </c>
      <c r="O7" s="31" t="s">
        <v>25</v>
      </c>
    </row>
    <row r="8" spans="1:18" s="20" customFormat="1" ht="37.5" x14ac:dyDescent="0.2">
      <c r="A8" s="12">
        <v>1</v>
      </c>
      <c r="B8" s="21" t="s">
        <v>33</v>
      </c>
      <c r="C8" s="14">
        <v>3390000</v>
      </c>
      <c r="D8" s="14">
        <v>3627202.63</v>
      </c>
      <c r="E8" s="15" t="s">
        <v>21</v>
      </c>
      <c r="F8" s="16" t="s">
        <v>34</v>
      </c>
      <c r="G8" s="17">
        <v>3590701.72</v>
      </c>
      <c r="H8" s="16" t="s">
        <v>35</v>
      </c>
      <c r="I8" s="17">
        <v>3590701.72</v>
      </c>
      <c r="J8" s="18" t="s">
        <v>32</v>
      </c>
      <c r="K8" s="19">
        <v>44470</v>
      </c>
      <c r="L8" s="25">
        <v>3300050725</v>
      </c>
      <c r="M8" s="32" t="s">
        <v>28</v>
      </c>
      <c r="N8" s="32"/>
      <c r="O8" s="33" t="s">
        <v>31</v>
      </c>
      <c r="R8" s="27"/>
    </row>
    <row r="9" spans="1:18" s="20" customFormat="1" ht="93.75" x14ac:dyDescent="0.2">
      <c r="A9" s="12">
        <v>2</v>
      </c>
      <c r="B9" s="21" t="s">
        <v>46</v>
      </c>
      <c r="C9" s="14">
        <v>691588.79</v>
      </c>
      <c r="D9" s="17">
        <v>693120</v>
      </c>
      <c r="E9" s="15" t="s">
        <v>21</v>
      </c>
      <c r="F9" s="22" t="s">
        <v>58</v>
      </c>
      <c r="G9" s="30" t="s">
        <v>41</v>
      </c>
      <c r="H9" s="16" t="s">
        <v>60</v>
      </c>
      <c r="I9" s="17">
        <v>540000</v>
      </c>
      <c r="J9" s="18" t="s">
        <v>32</v>
      </c>
      <c r="K9" s="19">
        <v>44497</v>
      </c>
      <c r="L9" s="25">
        <v>3300051392</v>
      </c>
      <c r="M9" s="32" t="s">
        <v>30</v>
      </c>
      <c r="N9" s="33" t="s">
        <v>31</v>
      </c>
      <c r="O9" s="32"/>
    </row>
    <row r="10" spans="1:18" s="20" customFormat="1" ht="112.15" customHeight="1" x14ac:dyDescent="0.2">
      <c r="A10" s="12">
        <v>3</v>
      </c>
      <c r="B10" s="21" t="s">
        <v>61</v>
      </c>
      <c r="C10" s="14">
        <v>2990654.21</v>
      </c>
      <c r="D10" s="14">
        <v>2949012</v>
      </c>
      <c r="E10" s="15" t="s">
        <v>21</v>
      </c>
      <c r="F10" s="16" t="s">
        <v>36</v>
      </c>
      <c r="G10" s="17">
        <v>2440000</v>
      </c>
      <c r="H10" s="16" t="s">
        <v>37</v>
      </c>
      <c r="I10" s="17">
        <v>2440000</v>
      </c>
      <c r="J10" s="18" t="s">
        <v>32</v>
      </c>
      <c r="K10" s="19">
        <v>44498</v>
      </c>
      <c r="L10" s="25">
        <v>3300051420</v>
      </c>
      <c r="M10" s="34" t="s">
        <v>63</v>
      </c>
      <c r="N10" s="33" t="s">
        <v>31</v>
      </c>
      <c r="O10" s="33"/>
      <c r="R10" s="27"/>
    </row>
    <row r="11" spans="1:18" s="20" customFormat="1" ht="56.25" x14ac:dyDescent="0.2">
      <c r="A11" s="12">
        <v>4</v>
      </c>
      <c r="B11" s="21" t="s">
        <v>44</v>
      </c>
      <c r="C11" s="14">
        <v>18691588.789999999</v>
      </c>
      <c r="D11" s="14">
        <v>19755144</v>
      </c>
      <c r="E11" s="15" t="s">
        <v>21</v>
      </c>
      <c r="F11" s="22" t="s">
        <v>38</v>
      </c>
      <c r="G11" s="30" t="s">
        <v>39</v>
      </c>
      <c r="H11" s="16" t="s">
        <v>40</v>
      </c>
      <c r="I11" s="17">
        <v>19700000</v>
      </c>
      <c r="J11" s="18" t="s">
        <v>32</v>
      </c>
      <c r="K11" s="19">
        <v>44498</v>
      </c>
      <c r="L11" s="25">
        <v>3300051423</v>
      </c>
      <c r="M11" s="32" t="s">
        <v>29</v>
      </c>
      <c r="N11" s="33" t="s">
        <v>31</v>
      </c>
      <c r="O11" s="33"/>
      <c r="R11" s="27"/>
    </row>
    <row r="12" spans="1:18" s="20" customFormat="1" ht="56.25" x14ac:dyDescent="0.2">
      <c r="A12" s="12">
        <v>5</v>
      </c>
      <c r="B12" s="21" t="s">
        <v>45</v>
      </c>
      <c r="C12" s="14">
        <v>2800000</v>
      </c>
      <c r="D12" s="14">
        <v>2994777</v>
      </c>
      <c r="E12" s="15" t="s">
        <v>42</v>
      </c>
      <c r="F12" s="22" t="s">
        <v>59</v>
      </c>
      <c r="G12" s="30" t="s">
        <v>43</v>
      </c>
      <c r="H12" s="16" t="s">
        <v>40</v>
      </c>
      <c r="I12" s="17">
        <v>2985000</v>
      </c>
      <c r="J12" s="18" t="s">
        <v>32</v>
      </c>
      <c r="K12" s="19">
        <v>44470</v>
      </c>
      <c r="L12" s="25">
        <v>3300050806</v>
      </c>
      <c r="M12" s="32" t="s">
        <v>29</v>
      </c>
      <c r="N12" s="33" t="s">
        <v>31</v>
      </c>
      <c r="O12" s="33"/>
    </row>
    <row r="13" spans="1:18" s="24" customFormat="1" ht="56.25" x14ac:dyDescent="0.2">
      <c r="A13" s="12">
        <v>6</v>
      </c>
      <c r="B13" s="21" t="s">
        <v>47</v>
      </c>
      <c r="C13" s="14">
        <v>467267.29</v>
      </c>
      <c r="D13" s="14">
        <v>499976</v>
      </c>
      <c r="E13" s="15" t="s">
        <v>13</v>
      </c>
      <c r="F13" s="16" t="s">
        <v>48</v>
      </c>
      <c r="G13" s="17">
        <v>485169</v>
      </c>
      <c r="H13" s="16" t="s">
        <v>48</v>
      </c>
      <c r="I13" s="17">
        <v>485169</v>
      </c>
      <c r="J13" s="18" t="s">
        <v>20</v>
      </c>
      <c r="K13" s="19">
        <v>44489</v>
      </c>
      <c r="L13" s="25">
        <v>3300051240</v>
      </c>
      <c r="M13" s="32" t="s">
        <v>27</v>
      </c>
      <c r="N13" s="33" t="s">
        <v>31</v>
      </c>
      <c r="O13" s="33"/>
      <c r="P13" s="20"/>
    </row>
    <row r="14" spans="1:18" s="24" customFormat="1" ht="56.25" x14ac:dyDescent="0.2">
      <c r="A14" s="12">
        <v>7</v>
      </c>
      <c r="B14" s="21" t="s">
        <v>49</v>
      </c>
      <c r="C14" s="14">
        <v>340663.55</v>
      </c>
      <c r="D14" s="14">
        <v>364510</v>
      </c>
      <c r="E14" s="15" t="s">
        <v>13</v>
      </c>
      <c r="F14" s="16" t="s">
        <v>50</v>
      </c>
      <c r="G14" s="17">
        <v>353838</v>
      </c>
      <c r="H14" s="16" t="s">
        <v>50</v>
      </c>
      <c r="I14" s="17">
        <v>353838</v>
      </c>
      <c r="J14" s="18" t="s">
        <v>20</v>
      </c>
      <c r="K14" s="19">
        <v>44489</v>
      </c>
      <c r="L14" s="25">
        <v>3300051236</v>
      </c>
      <c r="M14" s="32" t="s">
        <v>27</v>
      </c>
      <c r="N14" s="33" t="s">
        <v>31</v>
      </c>
      <c r="O14" s="33"/>
      <c r="P14" s="20"/>
      <c r="R14" s="28"/>
    </row>
    <row r="15" spans="1:18" s="24" customFormat="1" ht="37.5" x14ac:dyDescent="0.2">
      <c r="A15" s="12">
        <v>8</v>
      </c>
      <c r="B15" s="21" t="s">
        <v>57</v>
      </c>
      <c r="C15" s="14">
        <v>5400</v>
      </c>
      <c r="D15" s="14">
        <v>5617.5</v>
      </c>
      <c r="E15" s="15" t="s">
        <v>13</v>
      </c>
      <c r="F15" s="13" t="s">
        <v>51</v>
      </c>
      <c r="G15" s="17">
        <v>5617.5</v>
      </c>
      <c r="H15" s="13" t="s">
        <v>51</v>
      </c>
      <c r="I15" s="17">
        <v>5617.5</v>
      </c>
      <c r="J15" s="18" t="s">
        <v>20</v>
      </c>
      <c r="K15" s="19">
        <v>44489</v>
      </c>
      <c r="L15" s="25">
        <v>3300051232</v>
      </c>
      <c r="M15" s="32" t="s">
        <v>26</v>
      </c>
      <c r="N15" s="33" t="s">
        <v>31</v>
      </c>
      <c r="O15" s="33"/>
      <c r="P15" s="20"/>
      <c r="R15" s="28"/>
    </row>
    <row r="16" spans="1:18" s="24" customFormat="1" ht="37.5" x14ac:dyDescent="0.2">
      <c r="A16" s="12">
        <v>9</v>
      </c>
      <c r="B16" s="21" t="s">
        <v>54</v>
      </c>
      <c r="C16" s="14">
        <v>7000</v>
      </c>
      <c r="D16" s="14">
        <v>5243</v>
      </c>
      <c r="E16" s="15" t="s">
        <v>13</v>
      </c>
      <c r="F16" s="13" t="s">
        <v>51</v>
      </c>
      <c r="G16" s="17">
        <v>5243</v>
      </c>
      <c r="H16" s="13" t="s">
        <v>51</v>
      </c>
      <c r="I16" s="17">
        <v>5243</v>
      </c>
      <c r="J16" s="18" t="s">
        <v>20</v>
      </c>
      <c r="K16" s="19">
        <v>44489</v>
      </c>
      <c r="L16" s="25">
        <v>3300051230</v>
      </c>
      <c r="M16" s="32" t="s">
        <v>26</v>
      </c>
      <c r="N16" s="33" t="s">
        <v>31</v>
      </c>
      <c r="O16" s="33"/>
      <c r="P16" s="20"/>
    </row>
    <row r="17" spans="1:18" s="24" customFormat="1" ht="37.5" x14ac:dyDescent="0.2">
      <c r="A17" s="12">
        <v>10</v>
      </c>
      <c r="B17" s="21" t="s">
        <v>55</v>
      </c>
      <c r="C17" s="14">
        <v>22500</v>
      </c>
      <c r="D17" s="14">
        <v>17334</v>
      </c>
      <c r="E17" s="15" t="s">
        <v>13</v>
      </c>
      <c r="F17" s="13" t="s">
        <v>52</v>
      </c>
      <c r="G17" s="17">
        <v>17334</v>
      </c>
      <c r="H17" s="13" t="s">
        <v>52</v>
      </c>
      <c r="I17" s="17">
        <v>17334</v>
      </c>
      <c r="J17" s="18" t="s">
        <v>20</v>
      </c>
      <c r="K17" s="19">
        <v>44494</v>
      </c>
      <c r="L17" s="25">
        <v>3300051302</v>
      </c>
      <c r="M17" s="32" t="s">
        <v>26</v>
      </c>
      <c r="N17" s="33" t="s">
        <v>31</v>
      </c>
      <c r="O17" s="33"/>
      <c r="P17" s="20"/>
    </row>
    <row r="18" spans="1:18" s="24" customFormat="1" ht="93.75" x14ac:dyDescent="0.2">
      <c r="A18" s="23">
        <v>11</v>
      </c>
      <c r="B18" s="21" t="s">
        <v>56</v>
      </c>
      <c r="C18" s="14">
        <v>216745.79</v>
      </c>
      <c r="D18" s="14">
        <v>231918</v>
      </c>
      <c r="E18" s="15" t="s">
        <v>13</v>
      </c>
      <c r="F18" s="13" t="s">
        <v>53</v>
      </c>
      <c r="G18" s="17">
        <v>225198</v>
      </c>
      <c r="H18" s="13" t="s">
        <v>53</v>
      </c>
      <c r="I18" s="17">
        <v>225198</v>
      </c>
      <c r="J18" s="18" t="s">
        <v>20</v>
      </c>
      <c r="K18" s="19">
        <v>44495</v>
      </c>
      <c r="L18" s="25">
        <v>3300051335</v>
      </c>
      <c r="M18" s="32" t="s">
        <v>27</v>
      </c>
      <c r="N18" s="33" t="s">
        <v>31</v>
      </c>
      <c r="O18" s="33"/>
      <c r="R18" s="28"/>
    </row>
    <row r="19" spans="1:18" ht="18.75" x14ac:dyDescent="0.25">
      <c r="C19" s="29"/>
      <c r="G19" s="11"/>
      <c r="I19" s="11"/>
      <c r="R19" s="26"/>
    </row>
    <row r="21" spans="1:18" x14ac:dyDescent="0.25">
      <c r="C21" s="2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39" t="s">
        <v>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3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x14ac:dyDescent="0.35">
      <c r="A3" s="139" t="s">
        <v>18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28.5" customHeight="1" x14ac:dyDescent="0.3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ht="37.9" customHeight="1" x14ac:dyDescent="0.35">
      <c r="A5" s="141" t="s">
        <v>1</v>
      </c>
      <c r="B5" s="141" t="s">
        <v>2</v>
      </c>
      <c r="C5" s="142" t="s">
        <v>12</v>
      </c>
      <c r="D5" s="142" t="s">
        <v>3</v>
      </c>
      <c r="E5" s="144" t="s">
        <v>4</v>
      </c>
      <c r="F5" s="145" t="s">
        <v>5</v>
      </c>
      <c r="G5" s="146"/>
      <c r="H5" s="133" t="s">
        <v>6</v>
      </c>
      <c r="I5" s="134"/>
      <c r="J5" s="135" t="s">
        <v>7</v>
      </c>
      <c r="K5" s="135" t="s">
        <v>8</v>
      </c>
      <c r="L5" s="135"/>
    </row>
    <row r="6" spans="1:12" ht="69" customHeight="1" x14ac:dyDescent="0.35">
      <c r="A6" s="141"/>
      <c r="B6" s="141"/>
      <c r="C6" s="143"/>
      <c r="D6" s="143"/>
      <c r="E6" s="144"/>
      <c r="F6" s="3" t="s">
        <v>9</v>
      </c>
      <c r="G6" s="4" t="s">
        <v>16</v>
      </c>
      <c r="H6" s="4" t="s">
        <v>10</v>
      </c>
      <c r="I6" s="4" t="s">
        <v>11</v>
      </c>
      <c r="J6" s="135"/>
      <c r="K6" s="135"/>
      <c r="L6" s="135"/>
    </row>
    <row r="7" spans="1:12" ht="72.599999999999994" customHeight="1" x14ac:dyDescent="0.35">
      <c r="A7" s="136" t="s">
        <v>17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Sme_ต.ค.64</vt:lpstr>
      <vt:lpstr>Sme_พ.ย.64</vt:lpstr>
      <vt:lpstr>สขร_ต.ค.64 </vt:lpstr>
      <vt:lpstr>สขร_พ.ย.64</vt:lpstr>
      <vt:lpstr>Sme_ม.ค. 65</vt:lpstr>
      <vt:lpstr>Sme_ธ.ค. 64</vt:lpstr>
      <vt:lpstr>สขร_ธ.ค. 64</vt:lpstr>
      <vt:lpstr>สขร_ต.ค. 65</vt:lpstr>
      <vt:lpstr>สขร_พ.ย. 65</vt:lpstr>
      <vt:lpstr>สขร_ธ.ค 65 </vt:lpstr>
      <vt:lpstr>สขร_ม.ค 66</vt:lpstr>
      <vt:lpstr>สขร_ก.พ. 66</vt:lpstr>
      <vt:lpstr>สขร_มี.ค. 66</vt:lpstr>
      <vt:lpstr>สขร_เม.ย. 66</vt:lpstr>
      <vt:lpstr>ตัวอย่างการกรอก สขร. 75%</vt:lpstr>
      <vt:lpstr>เรื่องร้องเรียนจัดซื้อ (ฝสอ.)</vt:lpstr>
      <vt:lpstr>'สขร_ก.พ. 66'!Print_Titles</vt:lpstr>
      <vt:lpstr>'สขร_ต.ค. 65'!Print_Titles</vt:lpstr>
      <vt:lpstr>'สขร_ธ.ค 65 '!Print_Titles</vt:lpstr>
      <vt:lpstr>'สขร_พ.ย. 65'!Print_Titles</vt:lpstr>
      <vt:lpstr>'สขร_ม.ค 66'!Print_Titles</vt:lpstr>
      <vt:lpstr>'สขร_มี.ค. 66'!Print_Titles</vt:lpstr>
      <vt:lpstr>'สขร_เม.ย. 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2023-04-28T03:17:50Z</cp:lastPrinted>
  <dcterms:created xsi:type="dcterms:W3CDTF">2017-01-05T04:39:12Z</dcterms:created>
  <dcterms:modified xsi:type="dcterms:W3CDTF">2023-05-03T02:52:55Z</dcterms:modified>
</cp:coreProperties>
</file>