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กันยา65\"/>
    </mc:Choice>
  </mc:AlternateContent>
  <xr:revisionPtr revIDLastSave="0" documentId="8_{973ADAA1-6D71-4620-8A58-615373FB5AB0}" xr6:coauthVersionLast="36" xr6:coauthVersionMax="36" xr10:uidLastSave="{00000000-0000-0000-0000-000000000000}"/>
  <bookViews>
    <workbookView xWindow="0" yWindow="0" windowWidth="28800" windowHeight="12225" firstSheet="12" activeTab="15" xr2:uid="{00000000-000D-0000-FFFF-FFFF00000000}"/>
  </bookViews>
  <sheets>
    <sheet name="Sme_ต.ค.64" sheetId="22" state="hidden" r:id="rId1"/>
    <sheet name="Sme_พ.ย.64" sheetId="21" state="hidden" r:id="rId2"/>
    <sheet name="สขร_ต.ค.64 " sheetId="23" state="hidden" r:id="rId3"/>
    <sheet name="สขร_พ.ย.64" sheetId="24" state="hidden" r:id="rId4"/>
    <sheet name="Sme_ม.ค. 65" sheetId="27" state="hidden" r:id="rId5"/>
    <sheet name="Sme_ธ.ค. 64" sheetId="26" state="hidden" r:id="rId6"/>
    <sheet name="สขร_ม.ค. 65" sheetId="28" r:id="rId7"/>
    <sheet name="สขร_ธ.ค. 64" sheetId="25" state="hidden" r:id="rId8"/>
    <sheet name="สขร_ก.พ. 65" sheetId="30" r:id="rId9"/>
    <sheet name="สขร_มี.ค. 65" sheetId="31" r:id="rId10"/>
    <sheet name="สขร_เม.ย. 65" sheetId="32" r:id="rId11"/>
    <sheet name="สขร_พ.ค. 65" sheetId="33" r:id="rId12"/>
    <sheet name="สขร_มิ.ย. 65" sheetId="34" r:id="rId13"/>
    <sheet name="สขร_ก.ค. 65" sheetId="35" r:id="rId14"/>
    <sheet name="สขร_ส.ค. 65" sheetId="36" r:id="rId15"/>
    <sheet name="สขร_ก.ย. 65" sheetId="37" r:id="rId16"/>
    <sheet name="ตัวอย่างการกรอก สขร. 75%" sheetId="18" r:id="rId17"/>
    <sheet name="เรื่องร้องเรียนจัดซื้อ (ฝสอ.)" sheetId="5" state="hidden" r:id="rId18"/>
  </sheets>
  <calcPr calcId="191029"/>
</workbook>
</file>

<file path=xl/calcChain.xml><?xml version="1.0" encoding="utf-8"?>
<calcChain xmlns="http://schemas.openxmlformats.org/spreadsheetml/2006/main">
  <c r="H8" i="36" l="1"/>
  <c r="D8" i="36"/>
  <c r="G8" i="36" s="1"/>
  <c r="I8" i="36" s="1"/>
  <c r="H9" i="36"/>
  <c r="D9" i="36"/>
  <c r="G9" i="36" s="1"/>
  <c r="I9" i="36" s="1"/>
  <c r="H12" i="35" l="1"/>
  <c r="D12" i="35"/>
  <c r="G12" i="35" s="1"/>
  <c r="I12" i="35" s="1"/>
  <c r="H10" i="35" l="1"/>
  <c r="G10" i="35"/>
  <c r="I10" i="35" s="1"/>
  <c r="H11" i="35"/>
  <c r="G11" i="35"/>
  <c r="I11" i="35" s="1"/>
  <c r="D11" i="35"/>
  <c r="H9" i="35"/>
  <c r="D9" i="35"/>
  <c r="G9" i="35" s="1"/>
  <c r="I9" i="35" s="1"/>
  <c r="H8" i="35"/>
  <c r="D8" i="35"/>
  <c r="G8" i="35" s="1"/>
  <c r="I8" i="35" s="1"/>
  <c r="H8" i="34" l="1"/>
  <c r="D8" i="34"/>
  <c r="G8" i="34" s="1"/>
  <c r="I8" i="34" s="1"/>
  <c r="H12" i="33" l="1"/>
  <c r="D12" i="33"/>
  <c r="G12" i="33" s="1"/>
  <c r="I12" i="33" s="1"/>
  <c r="H11" i="33"/>
  <c r="D11" i="33"/>
  <c r="G11" i="33" s="1"/>
  <c r="I11" i="33" s="1"/>
  <c r="H10" i="33"/>
  <c r="D10" i="33"/>
  <c r="G10" i="33" s="1"/>
  <c r="I10" i="33" s="1"/>
  <c r="H9" i="33"/>
  <c r="D9" i="33"/>
  <c r="G9" i="33" s="1"/>
  <c r="I9" i="33" s="1"/>
  <c r="H8" i="33"/>
  <c r="D8" i="33"/>
  <c r="G8" i="33" s="1"/>
  <c r="I8" i="33" s="1"/>
  <c r="D9" i="32" l="1"/>
  <c r="G9" i="32" s="1"/>
  <c r="I9" i="32" s="1"/>
  <c r="D10" i="32"/>
  <c r="G10" i="32" s="1"/>
  <c r="I10" i="32" s="1"/>
  <c r="D11" i="32"/>
  <c r="D12" i="32"/>
  <c r="G12" i="32" s="1"/>
  <c r="I12" i="32" s="1"/>
  <c r="D8" i="32"/>
  <c r="G8" i="32" s="1"/>
  <c r="I8" i="32" s="1"/>
  <c r="H9" i="32"/>
  <c r="H10" i="32"/>
  <c r="H11" i="32"/>
  <c r="H12" i="32"/>
  <c r="H13" i="32"/>
  <c r="I13" i="32"/>
  <c r="G11" i="32"/>
  <c r="I11" i="32" s="1"/>
  <c r="G13" i="32"/>
  <c r="H8" i="32"/>
  <c r="H10" i="31" l="1"/>
  <c r="G10" i="31"/>
  <c r="I10" i="31" s="1"/>
  <c r="H9" i="31" l="1"/>
  <c r="G9" i="31"/>
  <c r="I9" i="31" s="1"/>
  <c r="H8" i="31" l="1"/>
  <c r="G8" i="31"/>
  <c r="I8" i="31" s="1"/>
  <c r="K8" i="27" l="1"/>
  <c r="L8" i="27"/>
  <c r="L7" i="27"/>
  <c r="K7" i="27"/>
  <c r="E8" i="27"/>
  <c r="H8" i="27"/>
  <c r="F7" i="27"/>
  <c r="H7" i="27" s="1"/>
  <c r="C8" i="27"/>
  <c r="D8" i="27" s="1"/>
  <c r="I8" i="27" s="1"/>
  <c r="C7" i="27"/>
  <c r="D7" i="27" s="1"/>
  <c r="G7" i="27" s="1"/>
  <c r="I7" i="27" s="1"/>
  <c r="B8" i="27"/>
  <c r="B7" i="27"/>
  <c r="D9" i="28"/>
  <c r="H8" i="28"/>
  <c r="G8" i="28"/>
  <c r="I8" i="28" s="1"/>
  <c r="L11" i="26" l="1"/>
  <c r="K11" i="26"/>
  <c r="D11" i="26"/>
  <c r="E11" i="26"/>
  <c r="F11" i="26"/>
  <c r="C11" i="26"/>
  <c r="B11" i="26"/>
  <c r="K8" i="26" l="1"/>
  <c r="L8" i="26"/>
  <c r="K9" i="26"/>
  <c r="L9" i="26"/>
  <c r="K10" i="26"/>
  <c r="L10" i="26"/>
  <c r="L7" i="26"/>
  <c r="K7" i="26"/>
  <c r="F8" i="26"/>
  <c r="F9" i="26"/>
  <c r="H9" i="26" s="1"/>
  <c r="F10" i="26"/>
  <c r="F7" i="26"/>
  <c r="C7" i="26"/>
  <c r="C8" i="26"/>
  <c r="C9" i="26"/>
  <c r="C10" i="26"/>
  <c r="B8" i="26"/>
  <c r="B9" i="26"/>
  <c r="B10" i="26"/>
  <c r="B7" i="26"/>
  <c r="H8" i="26"/>
  <c r="D11" i="25"/>
  <c r="D9" i="25"/>
  <c r="D10" i="25"/>
  <c r="D8" i="26" l="1"/>
  <c r="D7" i="26"/>
  <c r="H7" i="26"/>
  <c r="D10" i="26"/>
  <c r="H10" i="26"/>
  <c r="D9" i="26"/>
  <c r="G8" i="26"/>
  <c r="H12" i="25"/>
  <c r="H11" i="26" s="1"/>
  <c r="G12" i="25"/>
  <c r="H11" i="25"/>
  <c r="G11" i="25"/>
  <c r="I11" i="25" s="1"/>
  <c r="I10" i="25"/>
  <c r="H10" i="25"/>
  <c r="H9" i="25"/>
  <c r="G9" i="25"/>
  <c r="I9" i="25" s="1"/>
  <c r="H8" i="25"/>
  <c r="G8" i="25"/>
  <c r="I8" i="25" s="1"/>
  <c r="I12" i="25" l="1"/>
  <c r="I11" i="26" s="1"/>
  <c r="G11" i="26"/>
  <c r="I8" i="26"/>
  <c r="G10" i="26"/>
  <c r="G9" i="26"/>
  <c r="G7" i="26"/>
  <c r="I8" i="21"/>
  <c r="I9" i="21"/>
  <c r="I10" i="21"/>
  <c r="I11" i="21"/>
  <c r="I12" i="21"/>
  <c r="I13" i="21"/>
  <c r="G8" i="21"/>
  <c r="G9" i="21"/>
  <c r="G10" i="21"/>
  <c r="G11" i="21"/>
  <c r="G12" i="21"/>
  <c r="G13" i="21"/>
  <c r="G14" i="21"/>
  <c r="I14" i="21" s="1"/>
  <c r="G7" i="21"/>
  <c r="I7" i="21" s="1"/>
  <c r="H15" i="24"/>
  <c r="G15" i="24"/>
  <c r="I15" i="24" s="1"/>
  <c r="H14" i="24"/>
  <c r="G14" i="24"/>
  <c r="I14" i="24" s="1"/>
  <c r="H13" i="24"/>
  <c r="G13" i="24"/>
  <c r="I13" i="24" s="1"/>
  <c r="H12" i="24"/>
  <c r="G12" i="24"/>
  <c r="I12" i="24" s="1"/>
  <c r="H11" i="24"/>
  <c r="G11" i="24"/>
  <c r="I11" i="24" s="1"/>
  <c r="I10" i="24"/>
  <c r="H10" i="24"/>
  <c r="I9" i="24"/>
  <c r="H9" i="24"/>
  <c r="G9" i="24"/>
  <c r="H8" i="24"/>
  <c r="G8" i="24"/>
  <c r="I8" i="24" s="1"/>
  <c r="I10" i="26" l="1"/>
  <c r="I7" i="26"/>
  <c r="I9" i="26"/>
  <c r="H14" i="23"/>
  <c r="D14" i="23"/>
  <c r="G14" i="23" s="1"/>
  <c r="I14" i="23" s="1"/>
  <c r="H13" i="23"/>
  <c r="D13" i="23"/>
  <c r="G13" i="23" s="1"/>
  <c r="I13" i="23" s="1"/>
  <c r="H12" i="23"/>
  <c r="D12" i="23"/>
  <c r="G12" i="23" s="1"/>
  <c r="I12" i="23" s="1"/>
  <c r="H11" i="23"/>
  <c r="D11" i="23"/>
  <c r="G11" i="23" s="1"/>
  <c r="I11" i="23" s="1"/>
  <c r="H10" i="23"/>
  <c r="D10" i="23"/>
  <c r="G10" i="23" s="1"/>
  <c r="I10" i="23" s="1"/>
  <c r="H9" i="23"/>
  <c r="D9" i="23"/>
  <c r="G9" i="23" s="1"/>
  <c r="I9" i="23" s="1"/>
  <c r="H8" i="23"/>
  <c r="G8" i="23"/>
  <c r="I8" i="23" s="1"/>
  <c r="H7" i="23"/>
  <c r="D7" i="23"/>
  <c r="G7" i="23" s="1"/>
  <c r="I7" i="23" s="1"/>
  <c r="H14" i="22" l="1"/>
  <c r="G14" i="22"/>
  <c r="D14" i="22"/>
  <c r="I14" i="22" s="1"/>
  <c r="H13" i="22"/>
  <c r="G13" i="22"/>
  <c r="D13" i="22"/>
  <c r="I13" i="22" s="1"/>
  <c r="H12" i="22"/>
  <c r="G12" i="22"/>
  <c r="D12" i="22"/>
  <c r="I12" i="22" s="1"/>
  <c r="H11" i="22"/>
  <c r="G11" i="22"/>
  <c r="D11" i="22"/>
  <c r="I11" i="22" s="1"/>
  <c r="H10" i="22"/>
  <c r="G10" i="22"/>
  <c r="D10" i="22"/>
  <c r="I10" i="22" s="1"/>
  <c r="H9" i="22"/>
  <c r="G9" i="22"/>
  <c r="D9" i="22"/>
  <c r="I9" i="22" s="1"/>
  <c r="H8" i="22"/>
  <c r="G8" i="22"/>
  <c r="D8" i="22"/>
  <c r="I8" i="22" s="1"/>
  <c r="H7" i="22"/>
  <c r="G7" i="22"/>
  <c r="D7" i="22"/>
  <c r="I7" i="22" s="1"/>
  <c r="H10" i="21" l="1"/>
  <c r="H9" i="21"/>
  <c r="H14" i="21" l="1"/>
  <c r="H13" i="21"/>
  <c r="H12" i="21"/>
  <c r="H11" i="21"/>
  <c r="H8" i="21"/>
  <c r="H7" i="21"/>
</calcChain>
</file>

<file path=xl/sharedStrings.xml><?xml version="1.0" encoding="utf-8"?>
<sst xmlns="http://schemas.openxmlformats.org/spreadsheetml/2006/main" count="960" uniqueCount="263">
  <si>
    <t>สำนักงานประปาสาขาลาดพร้าว</t>
  </si>
  <si>
    <t>ลำดับที่</t>
  </si>
  <si>
    <t>งานที่จัดซื้อ/จัดจ้าง</t>
  </si>
  <si>
    <t>ราคากลาง
(รวมภาษี)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</si>
  <si>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</si>
  <si>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</si>
  <si>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</si>
  <si>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</si>
  <si>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</si>
  <si>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</si>
  <si>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ผู้ได้รับการคัดเลือก</t>
  </si>
  <si>
    <t>ราคาที่ตกลงซื้อ/จ้าง
(รวมภาษี)</t>
  </si>
  <si>
    <t>วงเงินงบประมาณที่
จะซื้อหรือจ้าง
(ไม่รวมภาษี)</t>
  </si>
  <si>
    <t>วิธีเฉพาะเจาะจง</t>
  </si>
  <si>
    <t xml:space="preserve">           </t>
  </si>
  <si>
    <t>ราคาที่เสนอ</t>
  </si>
  <si>
    <t>ราคาที่เสนอ 
(รวมภาษี)</t>
  </si>
  <si>
    <t>ไม่มีข้อร้องเรียน งานจัดซื้อจัดจ้าง</t>
  </si>
  <si>
    <r>
      <t xml:space="preserve"> วันที่ 1</t>
    </r>
    <r>
      <rPr>
        <b/>
        <sz val="16"/>
        <color theme="9" tint="-0.249977111117893"/>
        <rFont val="TH SarabunPSK"/>
        <family val="2"/>
      </rPr>
      <t xml:space="preserve"> </t>
    </r>
    <r>
      <rPr>
        <b/>
        <sz val="16"/>
        <rFont val="TH SarabunPSK"/>
        <family val="2"/>
      </rPr>
      <t>เดือนพฤศจิกายน พ.ศ. 2561</t>
    </r>
  </si>
  <si>
    <t>สรุปผลการดำเนินการจัดซื้อจัดจ้างในรอบเดือน ตุลาคม 2561</t>
  </si>
  <si>
    <t>ราคาเหมาะสม</t>
  </si>
  <si>
    <t>e-bidding</t>
  </si>
  <si>
    <t>วงเงินงบประมาณ
ที่จะซื้อหรือจ้าง
(ไม่รวมภาษี)</t>
  </si>
  <si>
    <t>จัดซื้อ/จ้าง กับผู้ประกอบการ SMEs</t>
  </si>
  <si>
    <t>SMEs</t>
  </si>
  <si>
    <t>Non-Smes</t>
  </si>
  <si>
    <t>งบครุภัณฑ์</t>
  </si>
  <si>
    <t xml:space="preserve">งานขยายเขต - รับจ้างงาน </t>
  </si>
  <si>
    <t>ค่าจ้างเหมาสำรวจหาท่อรั่ว</t>
  </si>
  <si>
    <t>ค่าจ้างเหมาสำรวจและซ่อมท่อ</t>
  </si>
  <si>
    <t>งบค่าจ้างเหมาบริการอื่น</t>
  </si>
  <si>
    <t>/</t>
  </si>
  <si>
    <t>ราคาต่ำสุด</t>
  </si>
  <si>
    <t>งานสำรวจหาจุดรั่วในระบบจ่ายน้ำ พื้นที่สำนักงานประปาสาขาลาดพร้าว สัญญาเลขที่ สร.12-01(65)</t>
  </si>
  <si>
    <t>บริษัท ยูเอชเอ็ม จำกัด (ผู้เสนอราคารายเดียว)</t>
  </si>
  <si>
    <t>บริษัท ยูเอชเอ็ม จำกัด</t>
  </si>
  <si>
    <t>บริษัท พี.บี. 85 การช่าง จำกัด (ผู้เสนอราคารายเดียว)</t>
  </si>
  <si>
    <t>บริษัท พี.บี. 85 การช่าง จำกัด</t>
  </si>
  <si>
    <t>1. บริษัท สุทธิพร การโยธา จำกัด (ผู้ยื่นข้อเสนอลำดับที่ 1)
2. บริษัท ยูเอชเอ็ม จำกัด (ผู้ยื่นข้อเสนอลำดับที่ 2)</t>
  </si>
  <si>
    <t>19,700,000.00
ไม่ผ่าน</t>
  </si>
  <si>
    <t>บริษัท สุทธิพร การโยธา จำกัด</t>
  </si>
  <si>
    <t xml:space="preserve">ไม่ผ่าน
         640,000.00
         540,000.00  </t>
  </si>
  <si>
    <t>วีคัดเลือก</t>
  </si>
  <si>
    <t>2,994,600.00
2,985,000.00</t>
  </si>
  <si>
    <t>งานจ้างซ่อมท่อประปาแตกรั่ว พร้อมงานที่เกี่ยวข้อง
พื้นที่สำนักงานประปาสาขาลาดพร้าว 
สัญญาเลขที่ สสล.ซท.1/2565</t>
  </si>
  <si>
    <t>งานซ่อมท่อประปาแตกรั่ว พร้อมงานที่เกี่ยวข้อง พื้นที่สำนักงานประปาสาขาลาดพร้าว 
เลขที่ สสล.ซท.2/2565</t>
  </si>
  <si>
    <t>งานซ่อมผิวจราจร พื้นที่สำนักงานประปาสาขาลาดพร้าว 
บริเวณซอยเสรีไทย 59 (ม.นวธานี) ถนนเสรีไทย 
สัญญาเลขที่ สสล.ทอ.1/2565</t>
  </si>
  <si>
    <t>งานก่อสร้างวางท่อประปาและงานที่เกี่ยวข้อง บริเวณโครงการโนเบิล ฟรีดอม (เฟส3) ถนนประดิษฐ์มนูธรรม สัญญาเลขที่ สสล.ลธ.1-02/2565</t>
  </si>
  <si>
    <t>บริษัท พี.พีค.ไทยเอ็นจิเนียริ่ง จำกัด</t>
  </si>
  <si>
    <t>งานก่อสร้างวางท่อประปาและงานที่เกี่ยวข้อง บริเวณโครงการเสนาวิลเลจ กม.9 (เฟส3) ถนนกาญจนาภิเษก บางนา-บางปะอิน สัญญาเลขที่ สสล.ลธ.1-03/2565</t>
  </si>
  <si>
    <t>บริษัท พี.พีค. ไทยเอ็นจิเนียริ่ง จำกัด</t>
  </si>
  <si>
    <t>บริษัท ลอฟท์ เอเชีย จำกัด</t>
  </si>
  <si>
    <t>บริษัท ทีอาร์ที คอมพิวเตอร์ ซัพพลาย (ประเทศไทย) จำกัด</t>
  </si>
  <si>
    <t>ห้างหุ้นส่วนจำกัด ดิลกพัฒนา เอนจิเนียริ่ง</t>
  </si>
  <si>
    <t>งานซื้อโต๊ะอเนกประสงค์ 
เลขที่ สสล.ลอ.4/2565</t>
  </si>
  <si>
    <t>งานซื้อเครื่องโทรศัพท์ไร้สาย  
เลขที่ สสล.ลอ.5/2565</t>
  </si>
  <si>
    <t>งานก่อสร้างวางท่อประปาและงานที่เกี่ยวข้อง 
บริเวณโครงการภัสสร 78 (เฟส5) ทางคู่ขนานถนนกาญจนาภิเษก (บางปะอิน-บางนา) และ โครงการเมฆา รามอินทรา ถนนกาญจนาภิเษก 
สัญญาเลขที่ สสล.ลธ.1-01/2565</t>
  </si>
  <si>
    <t>งานซื้อเก้าอี้อเนกประสงค์ ของ สบน.กรก.สสล.และ สคร.กรด.สสล. เลขที่ สสล.ลอ.1/2565</t>
  </si>
  <si>
    <t xml:space="preserve">1.บริษัท เฟสโต-ไทย จำกัด (ผู้ยื่นข้อเสนอลำดับที่ 1) 
2. บริษัท วัฒนพัฒนา จำกัด (ผู้ยื่นข้อเสนอลำดับที่ 2)
3. ห้างหุ้นส่วนจำกัด สวนสนการช่าง (ผู้ยื่นข้อเสนอลำดับที่ 3)
</t>
  </si>
  <si>
    <t>1. ห้างหุ้นส่วนจำกัด สายทิพย์ ยูทิลิตี้ (ผู้ยื่นข้อเสนอลำดับที่ 1)
2. บริษัท สุทธิพร การโยธา จำกัด (ผู้ยื่นข้อเสนอลำดับที่ 2)</t>
  </si>
  <si>
    <t>ห้างหุ้นส่วนจำกัด สวนสนการช่าง</t>
  </si>
  <si>
    <t>งานก่อสร้างวางท่อประปาและงานที่เกี่ยวข้อง ด้านลดน้ำสูญเสีย 
บริเวณชุมชนทรัพย์สินเก่า ตรงข้ามซอยรามคำแหง 39 ซอย 19 ถนนรามคำแหง ถนนศรีวรา (ฝั่งซ้าย) จากหน้าซอยหมู่บ้าน ทาวน์ อิน ทาวน์ ถึงแยกซอยรามคำแหง 39 
สัญญาเลขที่ ป.12-11(64)</t>
  </si>
  <si>
    <t xml:space="preserve">หมวดงบประมาณ </t>
  </si>
  <si>
    <t>งานปรับปรุงท่อเพื่อลดน้ำสูญเสีย ปีงบประมาณ 2564</t>
  </si>
  <si>
    <t>สรุปผลการดำเนินการจัดซื้อจัดจ้าง ประจำเดือน ต.ค.64</t>
  </si>
  <si>
    <t>เครื่องฉีดน้ำแรงดันสูง</t>
  </si>
  <si>
    <t>บล็อกลมขนาด Sq.Dr 1/2 นิ้ว 14 HP แบบก้านยาว</t>
  </si>
  <si>
    <t>เครื่องเคลือบบัตร</t>
  </si>
  <si>
    <t>เครื่องทำน้ำร้อน-น้ำเย็น แบบต่อท่อ ขนาด 2 ก๊อก</t>
  </si>
  <si>
    <t xml:space="preserve">จ้างบำรุงรักษาระบบอ่านมิเตอร์อัตโนมัติ (AMR) </t>
  </si>
  <si>
    <t>ฝ่ายมาตรวัดน้ำ</t>
  </si>
  <si>
    <t>วันที่ 1 พฤศจิกายน 2564</t>
  </si>
  <si>
    <t>แบบ สขร.1</t>
  </si>
  <si>
    <t xml:space="preserve">                            สรุปผลการดำเนินการจัดซื้อจัดจ้างในรอบเดือนตุลาคม 2564</t>
  </si>
  <si>
    <t>บ.  นอบ์พ คอร์ปอเรชั่น กรุ๊ป จำกัด</t>
  </si>
  <si>
    <t>เสนอราคาต่ำสุดและเหมาะสมที่สุด</t>
  </si>
  <si>
    <t>PO.3300051027</t>
  </si>
  <si>
    <t>ลว. 8 ตุลาคม 2564</t>
  </si>
  <si>
    <t>หมวดเครื่องใช้สำนักงานและเครื่องมือเครื่องใช้ขนาดเล็ก ครุภัณฑ์สำนักงาน</t>
  </si>
  <si>
    <t>หมวดเครื่องใช้สำนักงานและเครื่องมือเครื่องใช้ขนาดเล็ก ครุภัณฑ์งานบ้านงานครัว</t>
  </si>
  <si>
    <t>หมวดเครื่องจักรอุปกรณ์ ครุภัณฑ์ในโรงงานและคลังพัสดุ</t>
  </si>
  <si>
    <t>52500200 ค่าซ่อมแซมและบำรุงรักษาเครื่องจักรและอุปกรณ์</t>
  </si>
  <si>
    <t xml:space="preserve">งานซื้อพร้อมติดตั้ง Electromagnetic Flow Meter </t>
  </si>
  <si>
    <t xml:space="preserve">งานซื้อพร้อมติดตั้ง Temperature Sensor and Transmitter </t>
  </si>
  <si>
    <t xml:space="preserve">บล็อกกระแทกไร้สาย </t>
  </si>
  <si>
    <t xml:space="preserve">บ.  แสงปัญญาพาณิชย์ จำกัด </t>
  </si>
  <si>
    <t>บ. เอสวีอาร์ เอ็นจิเนียริ่งแอนด์ซัพพลาย จำกัด</t>
  </si>
  <si>
    <t xml:space="preserve">บ.  ธาราเอเชีย จำกัด </t>
  </si>
  <si>
    <t>หจก. ตรีอุดม</t>
  </si>
  <si>
    <t>PO.3300051066</t>
  </si>
  <si>
    <t>PO.3300051116</t>
  </si>
  <si>
    <t>PO.3300051120</t>
  </si>
  <si>
    <t>PO.3300051162</t>
  </si>
  <si>
    <t>PO.3300051288</t>
  </si>
  <si>
    <t>PO.3300051289</t>
  </si>
  <si>
    <t>ลว. 11 ตุลาคม 2564</t>
  </si>
  <si>
    <t>ลว. 14 ตุลาคม 2564</t>
  </si>
  <si>
    <t>ลว. 18 ตุลาคม 2564</t>
  </si>
  <si>
    <t>ลว. 25 ตุลาคม 2564</t>
  </si>
  <si>
    <t>PO.3300051290</t>
  </si>
  <si>
    <t>ü</t>
  </si>
  <si>
    <t>Non-SMEs</t>
  </si>
  <si>
    <t xml:space="preserve">เครื่องตัดสติ๊กเกอร์ </t>
  </si>
  <si>
    <t xml:space="preserve">ปะเก็นยางยูเนียนมาตรวัดน้ำขนาด ศก. 1/2 นิ้ว </t>
  </si>
  <si>
    <t>งานจัดซื้อพร้อมติดตั้งตู้ MDB 1 อาคารโรงงานซ่อมบำรุงมาตรวัดน้ำ</t>
  </si>
  <si>
    <t xml:space="preserve">งานซื้อพร้อมติดตั้ง Variable Area Flow Meter </t>
  </si>
  <si>
    <t xml:space="preserve">รถยกสูงกึ่งไฟฟ้า </t>
  </si>
  <si>
    <t xml:space="preserve">งานซื้อพร้อมติดตั้งชุด Sensor ตรวจจับระดับน้ำ </t>
  </si>
  <si>
    <t>ยางโอริงมิล จำนวน 4 รายการ</t>
  </si>
  <si>
    <t>บ. ยูเอชเอ็ม จำกัด</t>
  </si>
  <si>
    <t>PO.3300051520</t>
  </si>
  <si>
    <t>ลว. 3 พฤศจิกายน 2564</t>
  </si>
  <si>
    <t>52500300 ค่าวัสดุอุปกรณ์ในการซ่อมมาตรวัดน้ำ</t>
  </si>
  <si>
    <t>บ. เจนบรรเจิด จำกัด</t>
  </si>
  <si>
    <t>PO.3300051554</t>
  </si>
  <si>
    <t>บ. วิน วิน 25 โซลูชั่น จำกัด</t>
  </si>
  <si>
    <t>PO.3300051514</t>
  </si>
  <si>
    <t>บ. สมาร์ทเทคนิค จำกัด</t>
  </si>
  <si>
    <t>ลว. 4 พฤศจิกายน 2564</t>
  </si>
  <si>
    <t>ลว. 5 พฤศจิกายน 2564</t>
  </si>
  <si>
    <t>PO.3300051516</t>
  </si>
  <si>
    <t>PO.3300051556</t>
  </si>
  <si>
    <t>PO.3300051589</t>
  </si>
  <si>
    <t>บ. เอ็น.ซี.อาร์ รับเบอร์ อินดัสตรี้ จำกัด</t>
  </si>
  <si>
    <t>PO.3300051801</t>
  </si>
  <si>
    <t>ลว. 17 พฤศจิกายน 2564</t>
  </si>
  <si>
    <t>PO.3300051924</t>
  </si>
  <si>
    <t>ลว. 24 พฤศจิกายน 2564</t>
  </si>
  <si>
    <t>54001100 ค่าจ้างเหมาบริการอื่น</t>
  </si>
  <si>
    <t>สรุปผลการดำเนินการจัดซื้อจัดจ้าง ประจำเดือน พ.ย.64</t>
  </si>
  <si>
    <t xml:space="preserve">                            สรุปผลการดำเนินการจัดซื้อจัดจ้างในรอบเดือนพฤศจิกายน 2564</t>
  </si>
  <si>
    <t>วันที่ 1 ธันวาคม 2564</t>
  </si>
  <si>
    <t>บ. โฟลว์แล็บ แอนด์ เซอร์วิส จำกัด</t>
  </si>
  <si>
    <t xml:space="preserve">จ้างสอบเทียบเครื่องวัดอัตราการไหล Coriolis mass flow meter ขนาด ศก. 2 นิ้ว และขนาด ศก. 4 นิ้ว </t>
  </si>
  <si>
    <t>ราคากลาง</t>
  </si>
  <si>
    <t>ราคาที่ตกลงซื้อ/จ้าง</t>
  </si>
  <si>
    <t>วันที่ 4 มกราคม 2565</t>
  </si>
  <si>
    <t>ปะเก็นยางฝาบนและปะเก็นพลาสติก ยี่ห้อ ASAHI (GMK) ศก. 1/2 นิ้ว</t>
  </si>
  <si>
    <t>บ. จินดาสุขคอมเมอร์เชียล (1980) จำกัด</t>
  </si>
  <si>
    <t>PO.3300052049</t>
  </si>
  <si>
    <t>ลว. 1 ธันวาคม 2564</t>
  </si>
  <si>
    <t xml:space="preserve">ปะเก็นยางยูเนียนมาตรวัดน้ำขนาด ศก. 1 นิ้ว </t>
  </si>
  <si>
    <t>PO.3300052239</t>
  </si>
  <si>
    <t>ลว. 14 ธันวาคม 2564</t>
  </si>
  <si>
    <t>สีพ่นมาตรวัดน้ำ</t>
  </si>
  <si>
    <t>บ. ทีโอเอ เพ้นท์  (ประเทศไทย) จำกัด</t>
  </si>
  <si>
    <t>PO.3300052075</t>
  </si>
  <si>
    <t>ลว. 2 ธันวาคม 2564</t>
  </si>
  <si>
    <t>PO.3300052215</t>
  </si>
  <si>
    <t>หมึกพิมพ์ จำนวน 14 รายการ</t>
  </si>
  <si>
    <t>บ.ยูไนเต็ด พีพีอาร์ กรุ๊ป จำกัด</t>
  </si>
  <si>
    <t>สรุปผลการดำเนินการจัดซื้อจัดจ้าง ประจำเดือน ธ.ค.64</t>
  </si>
  <si>
    <t xml:space="preserve">  ราคากลาง  (ไม่รวมภาษี)</t>
  </si>
  <si>
    <t xml:space="preserve">52001300 ค่าวัสดุคอมพิวเตอร์ </t>
  </si>
  <si>
    <t>PO.3300052361</t>
  </si>
  <si>
    <t>ลว. 23 ธันวาคม 2564</t>
  </si>
  <si>
    <t>จ้างชุบถ้วยป้องกันสนามแม่เหล็กด้วยกระบวนการชุบสังกะสี ด้วยเทคนิคไฟฟ้าเคมี</t>
  </si>
  <si>
    <t>นายกัณณ์ เครือพงศ์ศักดิ์</t>
  </si>
  <si>
    <t>วัสดุอุปกรณ์ในการซ่อมมาตรวัดน้ำ จำนวน 28 รายการ</t>
  </si>
  <si>
    <t>PO.3300052672</t>
  </si>
  <si>
    <t>ลว. 20 มกราคม 2565</t>
  </si>
  <si>
    <t>หจก. ธาราเอ็นจิเนียริ่ง</t>
  </si>
  <si>
    <t>งานจ้างปรับปรุงเครื่องทดสอบความเที่ยงตรงมาตรวัดน้ำ ขนาด 3 นิ้ว - 4 นิ้ว</t>
  </si>
  <si>
    <t>1. บ. ออโรร่า ออสเตรลิส จำกัด 2. หจก. เอ็นพี เอ็นจิเนียริง (2018)</t>
  </si>
  <si>
    <t>บ. ออโรร่า ออสเตรลิส จำกัด</t>
  </si>
  <si>
    <t>ลว. 25 มกราคม 2565</t>
  </si>
  <si>
    <t>ราคาที่ตกลงซื้อ/จ้าง
(ไม่รวมภาษี)</t>
  </si>
  <si>
    <t>วิธี e-bidding</t>
  </si>
  <si>
    <t>PO.03300052728</t>
  </si>
  <si>
    <t xml:space="preserve">                            สรุปผลการดำเนินการจัดซื้อจัดจ้างในรอบเดือนมกราคม 2565</t>
  </si>
  <si>
    <t>วันที่ 1 กุมภาพันธ์ 2565</t>
  </si>
  <si>
    <t xml:space="preserve">    1,594,300.00              ไม่ผ่าน</t>
  </si>
  <si>
    <t>สรุปผลการดำเนินการจัดซื้อจัดจ้าง ประจำเดือน ม.ค. 65</t>
  </si>
  <si>
    <t xml:space="preserve">                            สรุปผลการดำเนินการจัดซื้อจัดจ้างในรอบเดือนกุมภาพันธ์ 2565</t>
  </si>
  <si>
    <t>วันที่ 1 มีนาคม 2565</t>
  </si>
  <si>
    <t>-</t>
  </si>
  <si>
    <t>ฝาปิดหน้าปัดมาตรวัดน้ำและสลักยึดฝามาตรวัดน้ำ</t>
  </si>
  <si>
    <t>PO.3300053159</t>
  </si>
  <si>
    <t>ลว. 3 มีนาคม 2565</t>
  </si>
  <si>
    <t>วันที่ 1 เมษายน 2565</t>
  </si>
  <si>
    <t xml:space="preserve">                            สรุปผลการดำเนินการจัดซื้อจัดจ้างในรอบเดือนมีนาคม 2565</t>
  </si>
  <si>
    <t>จ้างตรวจสอบและซ่อมเครื่องพ่นทราย</t>
  </si>
  <si>
    <t>บ. เอไอบี เอ็นจิเนียริ่ง จำกัด</t>
  </si>
  <si>
    <t>PO.3300053297</t>
  </si>
  <si>
    <t>ลว. 14 มีนาคม 2565</t>
  </si>
  <si>
    <t>จ้างตรวจสอบและทดสอบการรับน้ำหนักของปั้นจั่นชนิดเหนือศีรษะ ขนาด 1 ตัน จำนวน 4 ตัว</t>
  </si>
  <si>
    <t>ห้างหุ้นส่วนจำกัด โกแม็กซ์ เอ็นจิเนียริ่ง</t>
  </si>
  <si>
    <t>PO.3300053408</t>
  </si>
  <si>
    <t>ลว. 22 มีนาคม 2565</t>
  </si>
  <si>
    <t xml:space="preserve">                            สรุปผลการดำเนินการจัดซื้อจัดจ้างในรอบเดือนเมษายน 2565</t>
  </si>
  <si>
    <t>วันที่ 3 พฤษภาคม 2565</t>
  </si>
  <si>
    <t>จัดจ้างตรวจติดตามประจำปี 2565 ระบบบริหารงานคุณภาพ ISO 9001:2015</t>
  </si>
  <si>
    <t>จัดจ้างตรวจวัดและวิเคราะห์สภาวะการทำงานเกี่ยวกับแสงสว่าง เสียง ความร้อน และสารเคมี</t>
  </si>
  <si>
    <t>กล่องใน กล่องนอกบรรจุมาตรวัดน้ำ และลวดเย็บกล่องแบบราง</t>
  </si>
  <si>
    <t>ปะเก็นยางฝาบนและปะเก็นพลาสติก ASAHI 1/2"</t>
  </si>
  <si>
    <t>ฝาปิดหน้าปัดมาตรวัดน้ำ</t>
  </si>
  <si>
    <t>หมึกพิมพ์ จำนวน 11 รายการ</t>
  </si>
  <si>
    <t>บ. ยูไนเต็ด พีพีอาร์ กรุ๊ป จำกัด</t>
  </si>
  <si>
    <t>PO.3300053734</t>
  </si>
  <si>
    <t>ลว. 20 เมษายน 2565</t>
  </si>
  <si>
    <t>บ. แอคเดอร์ จำกัด</t>
  </si>
  <si>
    <t>PO.3300053659</t>
  </si>
  <si>
    <t>ลว. 8 เมษายน 2565</t>
  </si>
  <si>
    <t>บ. สแตค คอนซัลติ้ง จำกัด</t>
  </si>
  <si>
    <t>PO.3300053640</t>
  </si>
  <si>
    <t>บ. บิ๊ก คิว. จำกัด</t>
  </si>
  <si>
    <t>PO.3300053710</t>
  </si>
  <si>
    <t>ลว. 19 เมษายน 2565</t>
  </si>
  <si>
    <t>PO.3300053688</t>
  </si>
  <si>
    <t>ลว. 18 เมษายน 2565</t>
  </si>
  <si>
    <t>บ. บีเอสไอ กรุ๊ป (ประเทศไทย) จำกัด</t>
  </si>
  <si>
    <t>PO.3300053608</t>
  </si>
  <si>
    <t>ลว. 5 เมษายน 2565</t>
  </si>
  <si>
    <t>วันที่ 1 มิถุนายน 2565</t>
  </si>
  <si>
    <t>จ้างล้างทำความสะอาดเครื่องปรับอากาศภายในหน่วยงาน</t>
  </si>
  <si>
    <t>ปะเก็นยางยูเนียนมาตรวัดน้ำ ขนาด ศก. 1/2 นิ้ว</t>
  </si>
  <si>
    <t>หมึกพิมพ์ จำนวน 10 รายการ</t>
  </si>
  <si>
    <t>จัดจ้างงานปรับปรุงท่อระบายน้ำ และคลังเก็บของ กบม.</t>
  </si>
  <si>
    <t>ไส้กรองสำหรับมาตรวัดน้ำ ASAHI  ศก. 1/2 นิ้ว และ ศก. 3/4 นิ้ว</t>
  </si>
  <si>
    <t>PO.3300053942</t>
  </si>
  <si>
    <t>ลว. 6 พฤษภาคม 2565</t>
  </si>
  <si>
    <t>PO.3300054122</t>
  </si>
  <si>
    <t>ลว. 19 พฤษภาคม 2565</t>
  </si>
  <si>
    <t>บ. บุญพิศลการช่าง จำกัด</t>
  </si>
  <si>
    <t>PO.3300054077</t>
  </si>
  <si>
    <t>ลว. 18 พฤษภาคม 2565</t>
  </si>
  <si>
    <t>บ. ชัยทวีคูณ จำกัด</t>
  </si>
  <si>
    <t>PO.3300053940</t>
  </si>
  <si>
    <t>PO.3300053941</t>
  </si>
  <si>
    <t xml:space="preserve">                            สรุปผลการดำเนินการจัดซื้อจัดจ้างในรอบเดือนพฤษภาคม 2565</t>
  </si>
  <si>
    <t>วันที่ 1 กรกฎาคม 2565</t>
  </si>
  <si>
    <t>ไส้กรองสำหรับมาตรวัดน้ำ ขนาด ศก. 3/4"  ยี่ห้อ TAC</t>
  </si>
  <si>
    <t>PO.3300054342</t>
  </si>
  <si>
    <t>ลว. 6 มิถุนายน 2565</t>
  </si>
  <si>
    <t>จัดจ้างซ่อมและปรับปรุงตู้ควบคุมแท่นทดสอบมาตรวัดน้ำ</t>
  </si>
  <si>
    <t>จัดซื้อฝาปิดมาตรวัดน้ำและสลักยึดฝามาตรวัดน้ำ ยี่ห้อ ASAHI รุ่น GMK 15 R 100</t>
  </si>
  <si>
    <t>ปะเก็นยางยูเนียนมาตรวัดน้ำ ขนาด ศก. 3/4 นิ้ว</t>
  </si>
  <si>
    <t xml:space="preserve">บ. เอสวีอาร์ เอ็นจิเนียริ่งแอนด์ซัพพลาย จำกัด </t>
  </si>
  <si>
    <t>PO.3300054722</t>
  </si>
  <si>
    <t>ลว. 1 กรกฎาคม 2565</t>
  </si>
  <si>
    <t>PO.3300054724</t>
  </si>
  <si>
    <t>PO.3300054788</t>
  </si>
  <si>
    <t>ลว. 6 กรกฎาคม 2565</t>
  </si>
  <si>
    <t>หมึกพิมพ์ จำนวน 5 รายการ</t>
  </si>
  <si>
    <t>PO.3300054785</t>
  </si>
  <si>
    <t>PO.3300055021</t>
  </si>
  <si>
    <t>ลว. 27 กรกฎาคม 2565</t>
  </si>
  <si>
    <t>บ. สยามโตชู จำกัด</t>
  </si>
  <si>
    <t xml:space="preserve">เม็ดเหล็กเกล็ด WA G40 (GH) และ  WA G50 (GH) </t>
  </si>
  <si>
    <t>วันที่ 1 สิงหาคม 2565</t>
  </si>
  <si>
    <t xml:space="preserve">                            สรุปผลการดำเนินการจัดซื้อจัดจ้างในรอบเดือนกรกฎาคม 2565</t>
  </si>
  <si>
    <t xml:space="preserve">                            สรุปผลการดำเนินการจัดซื้อจัดจ้างในรอบเดือนมิถุนายน 2565</t>
  </si>
  <si>
    <t>วันที่ 1 กันยายน 2565</t>
  </si>
  <si>
    <t>PO.3300055206</t>
  </si>
  <si>
    <t xml:space="preserve">จัดซื้อกล่องในและกล่องนอกบรรจุมาตรวัดน้ำ </t>
  </si>
  <si>
    <t>จัดจ้างซ่อมตู้อบสีมาตรวัดน้ำขนาดเล็ก</t>
  </si>
  <si>
    <t>บ. เอสซีเอ็ม อลีอันซ์ จำกัด</t>
  </si>
  <si>
    <t>PO.3300055231</t>
  </si>
  <si>
    <t>ลว. 15 สิงหาคม 2565</t>
  </si>
  <si>
    <t>ลว. 11 สิงหาคม 2565</t>
  </si>
  <si>
    <t>วันที่ 3 ตุลาคม 2565</t>
  </si>
  <si>
    <t xml:space="preserve">                            สรุปผลการดำเนินการจัดซื้อจัดจ้างในรอบเดือนกันยายน 2565</t>
  </si>
  <si>
    <t xml:space="preserve">                            สรุปผลการดำเนินการจัดซื้อจัดจ้างในรอบเดือนสิงหาคม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</si>
</sst>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sz val="10"/>
      <name val="Arial"/>
      <family val="2"/>
    </font>
    <font>
      <b/>
      <sz val="16"/>
      <name val="TH SarabunPSK"/>
      <family val="2"/>
    </font>
    <font>
      <b/>
      <sz val="16"/>
      <color theme="9" tint="-0.249977111117893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theme="1"/>
      <name val="Tahoma"/>
      <family val="2"/>
      <charset val="222"/>
      <scheme val="minor"/>
    </font>
    <font>
      <sz val="8"/>
      <color theme="1"/>
      <name val="Tahoma"/>
      <family val="2"/>
      <charset val="222"/>
      <scheme val="minor"/>
    </font>
    <font>
      <sz val="14"/>
      <color theme="1"/>
      <name val="TH Sarabun New"/>
      <family val="2"/>
    </font>
    <font>
      <sz val="14"/>
      <name val="TH Sarabun New"/>
      <family val="2"/>
    </font>
    <font>
      <sz val="14"/>
      <color theme="1"/>
      <name val="Wingdings"/>
      <charset val="2"/>
    </font>
    <font>
      <b/>
      <sz val="14"/>
      <name val="TH Sarabun New"/>
      <family val="2"/>
    </font>
    <font>
      <b/>
      <sz val="14"/>
      <color theme="1"/>
      <name val="TH Sarabun New"/>
      <family val="2"/>
    </font>
    <font>
      <sz val="8"/>
      <color theme="1"/>
      <name val="TH Sarabun New"/>
      <family val="2"/>
    </font>
    <font>
      <sz val="11"/>
      <color rgb="FF000000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3" fillId="0" borderId="0" applyFill="0" applyBorder="0" applyAlignment="0" applyProtection="0"/>
  </cellStyleXfs>
  <cellXfs count="141">
    <xf numFmtId="0" fontId="0" fillId="0" borderId="0" xfId="0"/>
    <xf numFmtId="0" fontId="6" fillId="0" borderId="0" xfId="0" applyFont="1"/>
    <xf numFmtId="0" fontId="7" fillId="0" borderId="0" xfId="0" applyFont="1"/>
    <xf numFmtId="4" fontId="4" fillId="0" borderId="1" xfId="3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0" xfId="3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7" fillId="0" borderId="0" xfId="0" applyNumberFormat="1" applyFont="1" applyAlignment="1">
      <alignment wrapText="1"/>
    </xf>
    <xf numFmtId="0" fontId="10" fillId="0" borderId="0" xfId="0" applyFont="1" applyAlignment="1">
      <alignment vertical="center"/>
    </xf>
    <xf numFmtId="0" fontId="13" fillId="0" borderId="0" xfId="0" applyFont="1"/>
    <xf numFmtId="43" fontId="11" fillId="0" borderId="0" xfId="1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top"/>
    </xf>
    <xf numFmtId="0" fontId="11" fillId="0" borderId="1" xfId="0" applyFont="1" applyBorder="1" applyAlignment="1">
      <alignment vertical="top"/>
    </xf>
    <xf numFmtId="43" fontId="11" fillId="0" borderId="1" xfId="1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left" vertical="top"/>
    </xf>
    <xf numFmtId="43" fontId="11" fillId="0" borderId="1" xfId="1" applyFont="1" applyBorder="1" applyAlignment="1">
      <alignment horizontal="center" vertical="top" wrapText="1"/>
    </xf>
    <xf numFmtId="0" fontId="11" fillId="0" borderId="1" xfId="2" applyFont="1" applyBorder="1" applyAlignment="1">
      <alignment horizontal="center" vertical="top" wrapText="1"/>
    </xf>
    <xf numFmtId="14" fontId="11" fillId="0" borderId="1" xfId="0" applyNumberFormat="1" applyFont="1" applyBorder="1" applyAlignment="1">
      <alignment horizontal="center" vertical="top"/>
    </xf>
    <xf numFmtId="0" fontId="10" fillId="0" borderId="0" xfId="0" applyFont="1" applyAlignment="1">
      <alignment vertical="top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3" applyFont="1" applyFill="1" applyBorder="1" applyAlignment="1">
      <alignment horizontal="center" vertical="top"/>
    </xf>
    <xf numFmtId="0" fontId="13" fillId="0" borderId="0" xfId="0" applyFont="1" applyAlignment="1">
      <alignment vertical="top"/>
    </xf>
    <xf numFmtId="1" fontId="11" fillId="0" borderId="1" xfId="0" applyNumberFormat="1" applyFont="1" applyBorder="1" applyAlignment="1">
      <alignment horizontal="center" vertical="top"/>
    </xf>
    <xf numFmtId="43" fontId="13" fillId="0" borderId="0" xfId="0" applyNumberFormat="1" applyFont="1"/>
    <xf numFmtId="43" fontId="10" fillId="0" borderId="0" xfId="0" applyNumberFormat="1" applyFont="1" applyAlignment="1">
      <alignment vertical="top"/>
    </xf>
    <xf numFmtId="43" fontId="13" fillId="0" borderId="0" xfId="0" applyNumberFormat="1" applyFont="1" applyAlignment="1">
      <alignment vertical="top"/>
    </xf>
    <xf numFmtId="43" fontId="14" fillId="0" borderId="0" xfId="0" applyNumberFormat="1" applyFont="1"/>
    <xf numFmtId="43" fontId="11" fillId="0" borderId="1" xfId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top"/>
    </xf>
    <xf numFmtId="0" fontId="10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vertical="top" wrapText="1"/>
    </xf>
    <xf numFmtId="0" fontId="12" fillId="0" borderId="0" xfId="2" applyFont="1" applyBorder="1" applyAlignment="1">
      <alignment vertical="center"/>
    </xf>
    <xf numFmtId="43" fontId="12" fillId="0" borderId="1" xfId="1" applyFont="1" applyBorder="1" applyAlignment="1">
      <alignment horizontal="center" vertical="center" wrapText="1"/>
    </xf>
    <xf numFmtId="4" fontId="12" fillId="0" borderId="1" xfId="3" applyNumberFormat="1" applyFont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18" fillId="0" borderId="0" xfId="2" applyFont="1" applyBorder="1" applyAlignment="1">
      <alignment vertical="center" wrapText="1"/>
    </xf>
    <xf numFmtId="0" fontId="15" fillId="0" borderId="0" xfId="0" applyFont="1"/>
    <xf numFmtId="0" fontId="15" fillId="0" borderId="0" xfId="0" applyFont="1" applyAlignment="1">
      <alignment vertical="center"/>
    </xf>
    <xf numFmtId="0" fontId="15" fillId="0" borderId="0" xfId="0" applyFont="1" applyAlignment="1">
      <alignment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6" fillId="0" borderId="1" xfId="3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43" fontId="16" fillId="0" borderId="1" xfId="1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3" fontId="16" fillId="0" borderId="1" xfId="1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3" fontId="15" fillId="0" borderId="0" xfId="0" applyNumberFormat="1" applyFont="1" applyAlignment="1">
      <alignment vertical="center"/>
    </xf>
    <xf numFmtId="43" fontId="20" fillId="0" borderId="0" xfId="0" applyNumberFormat="1" applyFont="1"/>
    <xf numFmtId="43" fontId="16" fillId="0" borderId="0" xfId="1" applyFont="1" applyBorder="1" applyAlignment="1">
      <alignment horizontal="center" vertical="center" wrapText="1"/>
    </xf>
    <xf numFmtId="43" fontId="15" fillId="0" borderId="0" xfId="0" applyNumberFormat="1" applyFont="1"/>
    <xf numFmtId="43" fontId="18" fillId="0" borderId="1" xfId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>
      <alignment horizontal="left" vertical="center" wrapText="1"/>
    </xf>
    <xf numFmtId="43" fontId="18" fillId="0" borderId="1" xfId="1" applyFont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3" fontId="18" fillId="0" borderId="1" xfId="1" applyFont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3" fontId="15" fillId="0" borderId="1" xfId="1" applyFont="1" applyBorder="1" applyAlignment="1">
      <alignment horizontal="left" vertical="center" wrapText="1"/>
    </xf>
    <xf numFmtId="0" fontId="10" fillId="2" borderId="1" xfId="0" quotePrefix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  <protection locked="0"/>
    </xf>
    <xf numFmtId="43" fontId="15" fillId="0" borderId="1" xfId="1" applyFont="1" applyBorder="1" applyAlignment="1">
      <alignment vertical="center" wrapText="1"/>
    </xf>
    <xf numFmtId="43" fontId="15" fillId="0" borderId="1" xfId="1" applyFont="1" applyBorder="1" applyAlignment="1">
      <alignment horizontal="center" vertical="center" wrapText="1"/>
    </xf>
    <xf numFmtId="43" fontId="18" fillId="0" borderId="1" xfId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4" fontId="21" fillId="0" borderId="0" xfId="0" applyNumberFormat="1" applyFont="1"/>
    <xf numFmtId="43" fontId="18" fillId="0" borderId="1" xfId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left" vertical="center"/>
      <protection locked="0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center" vertical="center"/>
    </xf>
    <xf numFmtId="43" fontId="15" fillId="0" borderId="1" xfId="1" applyFont="1" applyBorder="1" applyAlignment="1">
      <alignment vertical="center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43" fontId="15" fillId="0" borderId="1" xfId="0" applyNumberFormat="1" applyFont="1" applyBorder="1" applyAlignment="1">
      <alignment vertical="center"/>
    </xf>
    <xf numFmtId="0" fontId="15" fillId="0" borderId="0" xfId="0" applyFont="1" applyAlignment="1">
      <alignment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center" vertical="center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0" borderId="1" xfId="3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8" fillId="2" borderId="5" xfId="3" applyFont="1" applyFill="1" applyBorder="1" applyAlignment="1">
      <alignment horizontal="center" vertical="center" wrapText="1"/>
    </xf>
    <xf numFmtId="0" fontId="18" fillId="2" borderId="6" xfId="3" applyFont="1" applyFill="1" applyBorder="1" applyAlignment="1">
      <alignment horizontal="center" vertical="center" wrapText="1"/>
    </xf>
    <xf numFmtId="0" fontId="18" fillId="0" borderId="0" xfId="2" applyFont="1" applyBorder="1" applyAlignment="1">
      <alignment horizontal="center" vertical="center"/>
    </xf>
    <xf numFmtId="0" fontId="18" fillId="0" borderId="1" xfId="3" applyFont="1" applyBorder="1" applyAlignment="1">
      <alignment horizontal="center" vertical="center"/>
    </xf>
    <xf numFmtId="4" fontId="18" fillId="0" borderId="1" xfId="3" applyNumberFormat="1" applyFont="1" applyBorder="1" applyAlignment="1">
      <alignment horizontal="center" vertical="center"/>
    </xf>
    <xf numFmtId="4" fontId="18" fillId="0" borderId="1" xfId="3" applyNumberFormat="1" applyFont="1" applyBorder="1" applyAlignment="1">
      <alignment horizontal="center" vertical="center" wrapText="1"/>
    </xf>
    <xf numFmtId="0" fontId="12" fillId="2" borderId="5" xfId="3" applyFont="1" applyFill="1" applyBorder="1" applyAlignment="1">
      <alignment horizontal="center" vertical="center" wrapText="1"/>
    </xf>
    <xf numFmtId="0" fontId="12" fillId="2" borderId="6" xfId="3" applyFont="1" applyFill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 wrapText="1"/>
    </xf>
    <xf numFmtId="4" fontId="12" fillId="0" borderId="1" xfId="3" applyNumberFormat="1" applyFont="1" applyBorder="1" applyAlignment="1">
      <alignment horizontal="center" vertical="center"/>
    </xf>
    <xf numFmtId="4" fontId="12" fillId="0" borderId="1" xfId="3" applyNumberFormat="1" applyFont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4" fillId="0" borderId="0" xfId="2" applyFont="1" applyBorder="1" applyAlignment="1">
      <alignment horizontal="center"/>
    </xf>
    <xf numFmtId="0" fontId="4" fillId="0" borderId="4" xfId="3" applyFont="1" applyBorder="1" applyAlignment="1">
      <alignment horizontal="left" vertical="center"/>
    </xf>
    <xf numFmtId="0" fontId="4" fillId="0" borderId="1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4" fontId="4" fillId="0" borderId="1" xfId="3" applyNumberFormat="1" applyFont="1" applyBorder="1" applyAlignment="1">
      <alignment horizontal="center" vertical="center"/>
    </xf>
    <xf numFmtId="4" fontId="4" fillId="0" borderId="5" xfId="3" applyNumberFormat="1" applyFont="1" applyBorder="1" applyAlignment="1">
      <alignment horizontal="center" vertical="center" wrapText="1"/>
    </xf>
    <xf numFmtId="4" fontId="4" fillId="0" borderId="6" xfId="3" applyNumberFormat="1" applyFont="1" applyBorder="1" applyAlignment="1">
      <alignment horizontal="center" vertical="center" wrapText="1"/>
    </xf>
  </cellXfs>
  <cellStyles count="5"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R17"/>
  <sheetViews>
    <sheetView topLeftCell="A6" zoomScaleNormal="100" zoomScalePageLayoutView="90" workbookViewId="0">
      <selection activeCell="G8" sqref="G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2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15" t="s">
        <v>64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</row>
    <row r="2" spans="1:18" s="44" customFormat="1" x14ac:dyDescent="0.2">
      <c r="A2" s="115" t="s">
        <v>70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41"/>
      <c r="Q2" s="41"/>
    </row>
    <row r="5" spans="1:18" s="44" customFormat="1" ht="36.6" customHeight="1" x14ac:dyDescent="0.2">
      <c r="A5" s="116" t="s">
        <v>1</v>
      </c>
      <c r="B5" s="116" t="s">
        <v>2</v>
      </c>
      <c r="C5" s="111" t="s">
        <v>22</v>
      </c>
      <c r="D5" s="111" t="s">
        <v>134</v>
      </c>
      <c r="E5" s="117" t="s">
        <v>4</v>
      </c>
      <c r="F5" s="118" t="s">
        <v>5</v>
      </c>
      <c r="G5" s="118"/>
      <c r="H5" s="111" t="s">
        <v>6</v>
      </c>
      <c r="I5" s="111"/>
      <c r="J5" s="111" t="s">
        <v>7</v>
      </c>
      <c r="K5" s="111" t="s">
        <v>8</v>
      </c>
      <c r="L5" s="111"/>
      <c r="M5" s="112" t="s">
        <v>62</v>
      </c>
      <c r="N5" s="113" t="s">
        <v>23</v>
      </c>
      <c r="O5" s="114"/>
    </row>
    <row r="6" spans="1:18" s="44" customFormat="1" ht="43.5" x14ac:dyDescent="0.2">
      <c r="A6" s="116"/>
      <c r="B6" s="116"/>
      <c r="C6" s="111"/>
      <c r="D6" s="111"/>
      <c r="E6" s="117"/>
      <c r="F6" s="70" t="s">
        <v>9</v>
      </c>
      <c r="G6" s="69" t="s">
        <v>15</v>
      </c>
      <c r="H6" s="69" t="s">
        <v>10</v>
      </c>
      <c r="I6" s="69" t="s">
        <v>135</v>
      </c>
      <c r="J6" s="111"/>
      <c r="K6" s="111"/>
      <c r="L6" s="111"/>
      <c r="M6" s="112"/>
      <c r="N6" s="71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50" t="s">
        <v>67</v>
      </c>
      <c r="C7" s="51">
        <v>15000</v>
      </c>
      <c r="D7" s="51">
        <f>C7</f>
        <v>15000</v>
      </c>
      <c r="E7" s="39" t="s">
        <v>13</v>
      </c>
      <c r="F7" s="52" t="s">
        <v>74</v>
      </c>
      <c r="G7" s="53">
        <f>C7</f>
        <v>15000</v>
      </c>
      <c r="H7" s="52" t="str">
        <f>F7</f>
        <v>บ.  นอบ์พ คอร์ปอเรชั่น กรุ๊ป จำกัด</v>
      </c>
      <c r="I7" s="53">
        <f>D7</f>
        <v>15000</v>
      </c>
      <c r="J7" s="54" t="s">
        <v>75</v>
      </c>
      <c r="K7" s="55" t="s">
        <v>76</v>
      </c>
      <c r="L7" s="56" t="s">
        <v>77</v>
      </c>
      <c r="M7" s="57" t="s">
        <v>78</v>
      </c>
      <c r="N7" s="40" t="s">
        <v>100</v>
      </c>
      <c r="O7" s="40"/>
      <c r="R7" s="58"/>
    </row>
    <row r="8" spans="1:18" s="44" customFormat="1" ht="67.5" customHeight="1" x14ac:dyDescent="0.2">
      <c r="A8" s="49">
        <v>2</v>
      </c>
      <c r="B8" s="50" t="s">
        <v>68</v>
      </c>
      <c r="C8" s="51">
        <v>23500</v>
      </c>
      <c r="D8" s="53">
        <f>C8</f>
        <v>23500</v>
      </c>
      <c r="E8" s="39" t="s">
        <v>13</v>
      </c>
      <c r="F8" s="52" t="s">
        <v>85</v>
      </c>
      <c r="G8" s="53">
        <f t="shared" ref="G8:G14" si="0">C8</f>
        <v>23500</v>
      </c>
      <c r="H8" s="52" t="str">
        <f t="shared" ref="H8:H14" si="1">F8</f>
        <v xml:space="preserve">บ.  แสงปัญญาพาณิชย์ จำกัด </v>
      </c>
      <c r="I8" s="53">
        <f t="shared" ref="I8:I14" si="2">D8</f>
        <v>23500</v>
      </c>
      <c r="J8" s="54" t="s">
        <v>75</v>
      </c>
      <c r="K8" s="55" t="s">
        <v>89</v>
      </c>
      <c r="L8" s="56" t="s">
        <v>95</v>
      </c>
      <c r="M8" s="57" t="s">
        <v>79</v>
      </c>
      <c r="N8" s="40" t="s">
        <v>100</v>
      </c>
      <c r="O8" s="40"/>
    </row>
    <row r="9" spans="1:18" s="44" customFormat="1" ht="46.5" customHeight="1" x14ac:dyDescent="0.2">
      <c r="A9" s="49">
        <v>3</v>
      </c>
      <c r="B9" s="50" t="s">
        <v>82</v>
      </c>
      <c r="C9" s="51">
        <v>100000</v>
      </c>
      <c r="D9" s="51">
        <f>C9</f>
        <v>100000</v>
      </c>
      <c r="E9" s="39" t="s">
        <v>13</v>
      </c>
      <c r="F9" s="52" t="s">
        <v>86</v>
      </c>
      <c r="G9" s="53">
        <f t="shared" si="0"/>
        <v>100000</v>
      </c>
      <c r="H9" s="52" t="str">
        <f t="shared" si="1"/>
        <v>บ. เอสวีอาร์ เอ็นจิเนียริ่งแอนด์ซัพพลาย จำกัด</v>
      </c>
      <c r="I9" s="53">
        <f t="shared" si="2"/>
        <v>100000</v>
      </c>
      <c r="J9" s="54" t="s">
        <v>75</v>
      </c>
      <c r="K9" s="55" t="s">
        <v>90</v>
      </c>
      <c r="L9" s="56" t="s">
        <v>96</v>
      </c>
      <c r="M9" s="57" t="s">
        <v>80</v>
      </c>
      <c r="N9" s="40" t="s">
        <v>100</v>
      </c>
      <c r="O9" s="40"/>
      <c r="R9" s="58"/>
    </row>
    <row r="10" spans="1:18" s="44" customFormat="1" ht="46.5" customHeight="1" x14ac:dyDescent="0.2">
      <c r="A10" s="49">
        <v>4</v>
      </c>
      <c r="B10" s="50" t="s">
        <v>69</v>
      </c>
      <c r="C10" s="51">
        <v>465300</v>
      </c>
      <c r="D10" s="51">
        <f t="shared" ref="D10:D14" si="3">C10</f>
        <v>465300</v>
      </c>
      <c r="E10" s="39" t="s">
        <v>13</v>
      </c>
      <c r="F10" s="52" t="s">
        <v>87</v>
      </c>
      <c r="G10" s="53">
        <f t="shared" si="0"/>
        <v>465300</v>
      </c>
      <c r="H10" s="52" t="str">
        <f t="shared" si="1"/>
        <v xml:space="preserve">บ.  ธาราเอเชีย จำกัด </v>
      </c>
      <c r="I10" s="53">
        <f t="shared" si="2"/>
        <v>465300</v>
      </c>
      <c r="J10" s="54" t="s">
        <v>75</v>
      </c>
      <c r="K10" s="55" t="s">
        <v>91</v>
      </c>
      <c r="L10" s="56" t="s">
        <v>96</v>
      </c>
      <c r="M10" s="57" t="s">
        <v>81</v>
      </c>
      <c r="N10" s="40"/>
      <c r="O10" s="40" t="s">
        <v>100</v>
      </c>
      <c r="R10" s="58"/>
    </row>
    <row r="11" spans="1:18" s="44" customFormat="1" ht="46.5" customHeight="1" x14ac:dyDescent="0.2">
      <c r="A11" s="49">
        <v>5</v>
      </c>
      <c r="B11" s="50" t="s">
        <v>83</v>
      </c>
      <c r="C11" s="51">
        <v>200000</v>
      </c>
      <c r="D11" s="51">
        <f t="shared" si="3"/>
        <v>200000</v>
      </c>
      <c r="E11" s="39" t="s">
        <v>13</v>
      </c>
      <c r="F11" s="52" t="s">
        <v>86</v>
      </c>
      <c r="G11" s="53">
        <f t="shared" si="0"/>
        <v>200000</v>
      </c>
      <c r="H11" s="52" t="str">
        <f t="shared" si="1"/>
        <v>บ. เอสวีอาร์ เอ็นจิเนียริ่งแอนด์ซัพพลาย จำกัด</v>
      </c>
      <c r="I11" s="53">
        <f t="shared" si="2"/>
        <v>200000</v>
      </c>
      <c r="J11" s="54" t="s">
        <v>75</v>
      </c>
      <c r="K11" s="55" t="s">
        <v>92</v>
      </c>
      <c r="L11" s="56" t="s">
        <v>97</v>
      </c>
      <c r="M11" s="57" t="s">
        <v>81</v>
      </c>
      <c r="N11" s="40" t="s">
        <v>100</v>
      </c>
      <c r="O11" s="40"/>
    </row>
    <row r="12" spans="1:18" s="44" customFormat="1" ht="46.5" customHeight="1" x14ac:dyDescent="0.2">
      <c r="A12" s="49">
        <v>6</v>
      </c>
      <c r="B12" s="50" t="s">
        <v>84</v>
      </c>
      <c r="C12" s="51">
        <v>8000</v>
      </c>
      <c r="D12" s="51">
        <f t="shared" si="3"/>
        <v>8000</v>
      </c>
      <c r="E12" s="39" t="s">
        <v>13</v>
      </c>
      <c r="F12" s="52" t="s">
        <v>88</v>
      </c>
      <c r="G12" s="53">
        <f t="shared" si="0"/>
        <v>8000</v>
      </c>
      <c r="H12" s="52" t="str">
        <f t="shared" si="1"/>
        <v>หจก. ตรีอุดม</v>
      </c>
      <c r="I12" s="53">
        <f t="shared" si="2"/>
        <v>8000</v>
      </c>
      <c r="J12" s="54" t="s">
        <v>75</v>
      </c>
      <c r="K12" s="55" t="s">
        <v>93</v>
      </c>
      <c r="L12" s="56" t="s">
        <v>98</v>
      </c>
      <c r="M12" s="57" t="s">
        <v>81</v>
      </c>
      <c r="N12" s="40" t="s">
        <v>100</v>
      </c>
      <c r="O12" s="40"/>
    </row>
    <row r="13" spans="1:18" s="44" customFormat="1" ht="46.5" customHeight="1" x14ac:dyDescent="0.2">
      <c r="A13" s="49">
        <v>7</v>
      </c>
      <c r="B13" s="50" t="s">
        <v>65</v>
      </c>
      <c r="C13" s="51">
        <v>60000</v>
      </c>
      <c r="D13" s="51">
        <f t="shared" si="3"/>
        <v>60000</v>
      </c>
      <c r="E13" s="39" t="s">
        <v>13</v>
      </c>
      <c r="F13" s="52" t="s">
        <v>88</v>
      </c>
      <c r="G13" s="53">
        <f t="shared" si="0"/>
        <v>60000</v>
      </c>
      <c r="H13" s="52" t="str">
        <f t="shared" si="1"/>
        <v>หจก. ตรีอุดม</v>
      </c>
      <c r="I13" s="53">
        <f t="shared" si="2"/>
        <v>60000</v>
      </c>
      <c r="J13" s="54" t="s">
        <v>75</v>
      </c>
      <c r="K13" s="55" t="s">
        <v>94</v>
      </c>
      <c r="L13" s="56" t="s">
        <v>98</v>
      </c>
      <c r="M13" s="57" t="s">
        <v>81</v>
      </c>
      <c r="N13" s="40" t="s">
        <v>100</v>
      </c>
      <c r="O13" s="40"/>
      <c r="R13" s="58"/>
    </row>
    <row r="14" spans="1:18" s="44" customFormat="1" ht="46.5" customHeight="1" x14ac:dyDescent="0.2">
      <c r="A14" s="49">
        <v>8</v>
      </c>
      <c r="B14" s="50" t="s">
        <v>66</v>
      </c>
      <c r="C14" s="51">
        <v>32000</v>
      </c>
      <c r="D14" s="51">
        <f t="shared" si="3"/>
        <v>32000</v>
      </c>
      <c r="E14" s="39" t="s">
        <v>13</v>
      </c>
      <c r="F14" s="52" t="s">
        <v>88</v>
      </c>
      <c r="G14" s="53">
        <f t="shared" si="0"/>
        <v>32000</v>
      </c>
      <c r="H14" s="52" t="str">
        <f t="shared" si="1"/>
        <v>หจก. ตรีอุดม</v>
      </c>
      <c r="I14" s="53">
        <f t="shared" si="2"/>
        <v>32000</v>
      </c>
      <c r="J14" s="54" t="s">
        <v>75</v>
      </c>
      <c r="K14" s="55" t="s">
        <v>99</v>
      </c>
      <c r="L14" s="56" t="s">
        <v>98</v>
      </c>
      <c r="M14" s="57" t="s">
        <v>81</v>
      </c>
      <c r="N14" s="40" t="s">
        <v>100</v>
      </c>
      <c r="O14" s="40"/>
      <c r="R14" s="58"/>
    </row>
    <row r="15" spans="1:18" x14ac:dyDescent="0.5">
      <c r="C15" s="59"/>
      <c r="G15" s="60"/>
      <c r="I15" s="60"/>
      <c r="R15" s="61"/>
    </row>
    <row r="17" spans="3:3" x14ac:dyDescent="0.5">
      <c r="C17" s="61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45" right="0.45" top="0.74803149606299213" bottom="0.74803149606299213" header="0.31496062992125984" footer="0.31496062992125984"/>
  <pageSetup paperSize="9" scale="5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39997558519241921"/>
  </sheetPr>
  <dimension ref="A1:R12"/>
  <sheetViews>
    <sheetView topLeftCell="A7" zoomScaleNormal="100" zoomScalePageLayoutView="90" workbookViewId="0">
      <selection activeCell="L11" sqref="L11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15" t="s">
        <v>180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15" t="s">
        <v>70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42"/>
      <c r="N2" s="41"/>
      <c r="O2" s="41"/>
      <c r="P2" s="41"/>
      <c r="Q2" s="41"/>
      <c r="R2" s="41"/>
    </row>
    <row r="3" spans="1:18" x14ac:dyDescent="0.5">
      <c r="A3" s="115" t="s">
        <v>179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42"/>
      <c r="N3" s="41"/>
      <c r="O3" s="41"/>
      <c r="P3" s="41"/>
      <c r="Q3" s="41"/>
      <c r="R3" s="41"/>
    </row>
    <row r="6" spans="1:18" s="44" customFormat="1" ht="36.6" customHeight="1" x14ac:dyDescent="0.2">
      <c r="A6" s="116" t="s">
        <v>1</v>
      </c>
      <c r="B6" s="116" t="s">
        <v>2</v>
      </c>
      <c r="C6" s="111" t="s">
        <v>22</v>
      </c>
      <c r="D6" s="111" t="s">
        <v>3</v>
      </c>
      <c r="E6" s="117" t="s">
        <v>4</v>
      </c>
      <c r="F6" s="118" t="s">
        <v>5</v>
      </c>
      <c r="G6" s="118"/>
      <c r="H6" s="111" t="s">
        <v>6</v>
      </c>
      <c r="I6" s="111"/>
      <c r="J6" s="111" t="s">
        <v>7</v>
      </c>
      <c r="K6" s="111" t="s">
        <v>8</v>
      </c>
      <c r="L6" s="111"/>
      <c r="M6" s="112" t="s">
        <v>62</v>
      </c>
      <c r="N6" s="113" t="s">
        <v>23</v>
      </c>
      <c r="O6" s="114"/>
    </row>
    <row r="7" spans="1:18" s="44" customFormat="1" ht="65.25" x14ac:dyDescent="0.2">
      <c r="A7" s="116"/>
      <c r="B7" s="116"/>
      <c r="C7" s="111"/>
      <c r="D7" s="111"/>
      <c r="E7" s="117"/>
      <c r="F7" s="89" t="s">
        <v>9</v>
      </c>
      <c r="G7" s="85" t="s">
        <v>15</v>
      </c>
      <c r="H7" s="85" t="s">
        <v>10</v>
      </c>
      <c r="I7" s="85" t="s">
        <v>11</v>
      </c>
      <c r="J7" s="111"/>
      <c r="K7" s="111"/>
      <c r="L7" s="111"/>
      <c r="M7" s="112"/>
      <c r="N7" s="88" t="s">
        <v>24</v>
      </c>
      <c r="O7" s="48" t="s">
        <v>101</v>
      </c>
    </row>
    <row r="8" spans="1:18" s="44" customFormat="1" ht="67.5" customHeight="1" x14ac:dyDescent="0.2">
      <c r="A8" s="49">
        <v>1</v>
      </c>
      <c r="B8" s="68" t="s">
        <v>176</v>
      </c>
      <c r="C8" s="51">
        <v>10000</v>
      </c>
      <c r="D8" s="51">
        <v>10700</v>
      </c>
      <c r="E8" s="39" t="s">
        <v>13</v>
      </c>
      <c r="F8" s="52" t="s">
        <v>138</v>
      </c>
      <c r="G8" s="53">
        <f>D8</f>
        <v>10700</v>
      </c>
      <c r="H8" s="52" t="str">
        <f t="shared" ref="H8:I10" si="0">F8</f>
        <v>บ. จินดาสุขคอมเมอร์เชียล (1980) จำกัด</v>
      </c>
      <c r="I8" s="53">
        <f t="shared" si="0"/>
        <v>10700</v>
      </c>
      <c r="J8" s="54" t="s">
        <v>75</v>
      </c>
      <c r="K8" s="55" t="s">
        <v>177</v>
      </c>
      <c r="L8" s="56" t="s">
        <v>178</v>
      </c>
      <c r="M8" s="57" t="s">
        <v>78</v>
      </c>
      <c r="N8" s="40" t="s">
        <v>100</v>
      </c>
      <c r="O8" s="40"/>
      <c r="R8" s="58"/>
    </row>
    <row r="9" spans="1:18" s="44" customFormat="1" ht="65.25" customHeight="1" x14ac:dyDescent="0.2">
      <c r="A9" s="49">
        <v>2</v>
      </c>
      <c r="B9" s="90" t="s">
        <v>181</v>
      </c>
      <c r="C9" s="51">
        <v>68283</v>
      </c>
      <c r="D9" s="51">
        <v>73062.81</v>
      </c>
      <c r="E9" s="39" t="s">
        <v>13</v>
      </c>
      <c r="F9" s="52" t="s">
        <v>182</v>
      </c>
      <c r="G9" s="53">
        <f>D9</f>
        <v>73062.81</v>
      </c>
      <c r="H9" s="52" t="str">
        <f t="shared" si="0"/>
        <v>บ. เอไอบี เอ็นจิเนียริ่ง จำกัด</v>
      </c>
      <c r="I9" s="53">
        <f t="shared" si="0"/>
        <v>73062.81</v>
      </c>
      <c r="J9" s="54" t="s">
        <v>75</v>
      </c>
      <c r="K9" s="55" t="s">
        <v>183</v>
      </c>
      <c r="L9" s="56" t="s">
        <v>184</v>
      </c>
      <c r="M9" s="57"/>
      <c r="N9" s="40"/>
      <c r="O9" s="40"/>
      <c r="R9" s="58"/>
    </row>
    <row r="10" spans="1:18" ht="65.25" customHeight="1" x14ac:dyDescent="0.5">
      <c r="A10" s="92">
        <v>3</v>
      </c>
      <c r="B10" s="91" t="s">
        <v>185</v>
      </c>
      <c r="C10" s="51">
        <v>30000</v>
      </c>
      <c r="D10" s="93">
        <v>32100</v>
      </c>
      <c r="E10" s="39" t="s">
        <v>13</v>
      </c>
      <c r="F10" s="39" t="s">
        <v>186</v>
      </c>
      <c r="G10" s="53">
        <f>D10</f>
        <v>32100</v>
      </c>
      <c r="H10" s="39" t="str">
        <f t="shared" si="0"/>
        <v>ห้างหุ้นส่วนจำกัด โกแม็กซ์ เอ็นจิเนียริ่ง</v>
      </c>
      <c r="I10" s="53">
        <f t="shared" si="0"/>
        <v>32100</v>
      </c>
      <c r="J10" s="54" t="s">
        <v>75</v>
      </c>
      <c r="K10" s="55" t="s">
        <v>187</v>
      </c>
      <c r="L10" s="56" t="s">
        <v>188</v>
      </c>
      <c r="R10" s="61"/>
    </row>
    <row r="12" spans="1:18" x14ac:dyDescent="0.5">
      <c r="C12" s="61"/>
    </row>
  </sheetData>
  <mergeCells count="14">
    <mergeCell ref="J6:J7"/>
    <mergeCell ref="K6:L7"/>
    <mergeCell ref="M6:M7"/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 tint="0.39997558519241921"/>
  </sheetPr>
  <dimension ref="A1:R13"/>
  <sheetViews>
    <sheetView topLeftCell="D8" zoomScaleNormal="100" zoomScalePageLayoutView="90" workbookViewId="0">
      <selection activeCell="B10" sqref="B10:L10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15" t="s">
        <v>189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15" t="s">
        <v>70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42"/>
      <c r="N2" s="41"/>
      <c r="O2" s="41"/>
      <c r="P2" s="41"/>
      <c r="Q2" s="41"/>
      <c r="R2" s="41"/>
    </row>
    <row r="3" spans="1:18" x14ac:dyDescent="0.5">
      <c r="A3" s="115" t="s">
        <v>190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42"/>
      <c r="N3" s="41"/>
      <c r="O3" s="41"/>
      <c r="P3" s="41"/>
      <c r="Q3" s="41"/>
      <c r="R3" s="41"/>
    </row>
    <row r="6" spans="1:18" s="44" customFormat="1" ht="36.6" customHeight="1" x14ac:dyDescent="0.2">
      <c r="A6" s="116" t="s">
        <v>1</v>
      </c>
      <c r="B6" s="116" t="s">
        <v>2</v>
      </c>
      <c r="C6" s="111" t="s">
        <v>22</v>
      </c>
      <c r="D6" s="111" t="s">
        <v>3</v>
      </c>
      <c r="E6" s="117" t="s">
        <v>4</v>
      </c>
      <c r="F6" s="118" t="s">
        <v>5</v>
      </c>
      <c r="G6" s="118"/>
      <c r="H6" s="111" t="s">
        <v>6</v>
      </c>
      <c r="I6" s="111"/>
      <c r="J6" s="111" t="s">
        <v>7</v>
      </c>
      <c r="K6" s="111" t="s">
        <v>8</v>
      </c>
      <c r="L6" s="111"/>
      <c r="M6" s="112" t="s">
        <v>62</v>
      </c>
      <c r="N6" s="113" t="s">
        <v>23</v>
      </c>
      <c r="O6" s="114"/>
    </row>
    <row r="7" spans="1:18" s="44" customFormat="1" ht="65.25" x14ac:dyDescent="0.2">
      <c r="A7" s="116"/>
      <c r="B7" s="116"/>
      <c r="C7" s="111"/>
      <c r="D7" s="111"/>
      <c r="E7" s="117"/>
      <c r="F7" s="95" t="s">
        <v>9</v>
      </c>
      <c r="G7" s="85" t="s">
        <v>15</v>
      </c>
      <c r="H7" s="85" t="s">
        <v>10</v>
      </c>
      <c r="I7" s="85" t="s">
        <v>11</v>
      </c>
      <c r="J7" s="111"/>
      <c r="K7" s="111"/>
      <c r="L7" s="111"/>
      <c r="M7" s="112"/>
      <c r="N7" s="94" t="s">
        <v>24</v>
      </c>
      <c r="O7" s="48" t="s">
        <v>101</v>
      </c>
    </row>
    <row r="8" spans="1:18" s="44" customFormat="1" ht="67.5" customHeight="1" x14ac:dyDescent="0.2">
      <c r="A8" s="49">
        <v>1</v>
      </c>
      <c r="B8" s="67" t="s">
        <v>191</v>
      </c>
      <c r="C8" s="51">
        <v>20250</v>
      </c>
      <c r="D8" s="51">
        <f>C8*1.07</f>
        <v>21667.5</v>
      </c>
      <c r="E8" s="39" t="s">
        <v>13</v>
      </c>
      <c r="F8" s="52" t="s">
        <v>210</v>
      </c>
      <c r="G8" s="53">
        <f>D8</f>
        <v>21667.5</v>
      </c>
      <c r="H8" s="52" t="str">
        <f t="shared" ref="H8:I8" si="0">F8</f>
        <v>บ. บีเอสไอ กรุ๊ป (ประเทศไทย) จำกัด</v>
      </c>
      <c r="I8" s="53">
        <f t="shared" si="0"/>
        <v>21667.5</v>
      </c>
      <c r="J8" s="54" t="s">
        <v>75</v>
      </c>
      <c r="K8" s="55" t="s">
        <v>211</v>
      </c>
      <c r="L8" s="56" t="s">
        <v>212</v>
      </c>
      <c r="M8" s="57" t="s">
        <v>78</v>
      </c>
      <c r="N8" s="40" t="s">
        <v>100</v>
      </c>
      <c r="O8" s="40"/>
      <c r="R8" s="58"/>
    </row>
    <row r="9" spans="1:18" s="44" customFormat="1" ht="65.25" customHeight="1" x14ac:dyDescent="0.2">
      <c r="A9" s="49">
        <v>2</v>
      </c>
      <c r="B9" s="67" t="s">
        <v>192</v>
      </c>
      <c r="C9" s="51">
        <v>19820</v>
      </c>
      <c r="D9" s="51">
        <f t="shared" ref="D9:D12" si="1">C9*1.07</f>
        <v>21207.4</v>
      </c>
      <c r="E9" s="39" t="s">
        <v>13</v>
      </c>
      <c r="F9" s="52" t="s">
        <v>203</v>
      </c>
      <c r="G9" s="53">
        <f t="shared" ref="G9:G13" si="2">D9</f>
        <v>21207.4</v>
      </c>
      <c r="H9" s="52" t="str">
        <f t="shared" ref="H9:H13" si="3">F9</f>
        <v>บ. สแตค คอนซัลติ้ง จำกัด</v>
      </c>
      <c r="I9" s="53">
        <f t="shared" ref="I9:I13" si="4">G9</f>
        <v>21207.4</v>
      </c>
      <c r="J9" s="54" t="s">
        <v>75</v>
      </c>
      <c r="K9" s="55" t="s">
        <v>204</v>
      </c>
      <c r="L9" s="56" t="s">
        <v>202</v>
      </c>
      <c r="M9" s="57"/>
      <c r="N9" s="40"/>
      <c r="O9" s="40"/>
      <c r="R9" s="58"/>
    </row>
    <row r="10" spans="1:18" ht="65.25" customHeight="1" x14ac:dyDescent="0.5">
      <c r="A10" s="92">
        <v>3</v>
      </c>
      <c r="B10" s="63" t="s">
        <v>193</v>
      </c>
      <c r="C10" s="51">
        <v>92740</v>
      </c>
      <c r="D10" s="51">
        <f t="shared" si="1"/>
        <v>99231.8</v>
      </c>
      <c r="E10" s="39" t="s">
        <v>13</v>
      </c>
      <c r="F10" s="39" t="s">
        <v>200</v>
      </c>
      <c r="G10" s="53">
        <f t="shared" si="2"/>
        <v>99231.8</v>
      </c>
      <c r="H10" s="52" t="str">
        <f t="shared" si="3"/>
        <v>บ. แอคเดอร์ จำกัด</v>
      </c>
      <c r="I10" s="53">
        <f t="shared" si="4"/>
        <v>99231.8</v>
      </c>
      <c r="J10" s="54" t="s">
        <v>75</v>
      </c>
      <c r="K10" s="55" t="s">
        <v>201</v>
      </c>
      <c r="L10" s="56" t="s">
        <v>202</v>
      </c>
      <c r="R10" s="61"/>
    </row>
    <row r="11" spans="1:18" ht="43.5" x14ac:dyDescent="0.5">
      <c r="A11" s="92">
        <v>4</v>
      </c>
      <c r="B11" s="91" t="s">
        <v>194</v>
      </c>
      <c r="C11" s="93">
        <v>124000</v>
      </c>
      <c r="D11" s="51">
        <f t="shared" si="1"/>
        <v>132680</v>
      </c>
      <c r="E11" s="39" t="s">
        <v>13</v>
      </c>
      <c r="F11" s="98" t="s">
        <v>138</v>
      </c>
      <c r="G11" s="53">
        <f t="shared" si="2"/>
        <v>132680</v>
      </c>
      <c r="H11" s="52" t="str">
        <f t="shared" si="3"/>
        <v>บ. จินดาสุขคอมเมอร์เชียล (1980) จำกัด</v>
      </c>
      <c r="I11" s="53">
        <f t="shared" si="4"/>
        <v>132680</v>
      </c>
      <c r="J11" s="54" t="s">
        <v>75</v>
      </c>
      <c r="K11" s="55" t="s">
        <v>208</v>
      </c>
      <c r="L11" s="56" t="s">
        <v>209</v>
      </c>
    </row>
    <row r="12" spans="1:18" s="44" customFormat="1" ht="43.5" x14ac:dyDescent="0.2">
      <c r="A12" s="92">
        <v>5</v>
      </c>
      <c r="B12" s="65" t="s">
        <v>195</v>
      </c>
      <c r="C12" s="99">
        <v>107500</v>
      </c>
      <c r="D12" s="51">
        <f t="shared" si="1"/>
        <v>115025</v>
      </c>
      <c r="E12" s="39" t="s">
        <v>13</v>
      </c>
      <c r="F12" s="39" t="s">
        <v>205</v>
      </c>
      <c r="G12" s="53">
        <f t="shared" si="2"/>
        <v>115025</v>
      </c>
      <c r="H12" s="52" t="str">
        <f t="shared" si="3"/>
        <v>บ. บิ๊ก คิว. จำกัด</v>
      </c>
      <c r="I12" s="53">
        <f t="shared" si="4"/>
        <v>115025</v>
      </c>
      <c r="J12" s="54" t="s">
        <v>75</v>
      </c>
      <c r="K12" s="55" t="s">
        <v>206</v>
      </c>
      <c r="L12" s="56" t="s">
        <v>207</v>
      </c>
      <c r="M12" s="100"/>
    </row>
    <row r="13" spans="1:18" s="44" customFormat="1" ht="43.5" x14ac:dyDescent="0.2">
      <c r="A13" s="92">
        <v>6</v>
      </c>
      <c r="B13" s="65" t="s">
        <v>196</v>
      </c>
      <c r="C13" s="93">
        <v>59300</v>
      </c>
      <c r="D13" s="93">
        <v>63451</v>
      </c>
      <c r="E13" s="39" t="s">
        <v>13</v>
      </c>
      <c r="F13" s="39" t="s">
        <v>197</v>
      </c>
      <c r="G13" s="53">
        <f t="shared" si="2"/>
        <v>63451</v>
      </c>
      <c r="H13" s="52" t="str">
        <f t="shared" si="3"/>
        <v>บ. ยูไนเต็ด พีพีอาร์ กรุ๊ป จำกัด</v>
      </c>
      <c r="I13" s="53">
        <f t="shared" si="4"/>
        <v>63451</v>
      </c>
      <c r="J13" s="54" t="s">
        <v>75</v>
      </c>
      <c r="K13" s="55" t="s">
        <v>198</v>
      </c>
      <c r="L13" s="56" t="s">
        <v>199</v>
      </c>
      <c r="M13" s="100"/>
    </row>
  </sheetData>
  <mergeCells count="14">
    <mergeCell ref="J6:J7"/>
    <mergeCell ref="K6:L7"/>
    <mergeCell ref="M6:M7"/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0.39997558519241921"/>
  </sheetPr>
  <dimension ref="A1:R12"/>
  <sheetViews>
    <sheetView topLeftCell="A10" zoomScaleNormal="100" zoomScalePageLayoutView="90" workbookViewId="0">
      <selection activeCell="F12" sqref="F12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6.1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15" t="s">
        <v>229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15" t="s">
        <v>70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42"/>
      <c r="N2" s="41"/>
      <c r="O2" s="41"/>
      <c r="P2" s="41"/>
      <c r="Q2" s="41"/>
      <c r="R2" s="41"/>
    </row>
    <row r="3" spans="1:18" x14ac:dyDescent="0.5">
      <c r="A3" s="115" t="s">
        <v>213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42"/>
      <c r="N3" s="41"/>
      <c r="O3" s="41"/>
      <c r="P3" s="41"/>
      <c r="Q3" s="41"/>
      <c r="R3" s="41"/>
    </row>
    <row r="6" spans="1:18" s="44" customFormat="1" ht="36.6" customHeight="1" x14ac:dyDescent="0.2">
      <c r="A6" s="116" t="s">
        <v>1</v>
      </c>
      <c r="B6" s="116" t="s">
        <v>2</v>
      </c>
      <c r="C6" s="111" t="s">
        <v>22</v>
      </c>
      <c r="D6" s="111" t="s">
        <v>3</v>
      </c>
      <c r="E6" s="117" t="s">
        <v>4</v>
      </c>
      <c r="F6" s="118" t="s">
        <v>5</v>
      </c>
      <c r="G6" s="118"/>
      <c r="H6" s="111" t="s">
        <v>6</v>
      </c>
      <c r="I6" s="111"/>
      <c r="J6" s="111" t="s">
        <v>7</v>
      </c>
      <c r="K6" s="111" t="s">
        <v>8</v>
      </c>
      <c r="L6" s="111"/>
      <c r="M6" s="112" t="s">
        <v>62</v>
      </c>
      <c r="N6" s="113" t="s">
        <v>23</v>
      </c>
      <c r="O6" s="114"/>
    </row>
    <row r="7" spans="1:18" s="44" customFormat="1" ht="65.25" x14ac:dyDescent="0.2">
      <c r="A7" s="116"/>
      <c r="B7" s="116"/>
      <c r="C7" s="111"/>
      <c r="D7" s="111"/>
      <c r="E7" s="117"/>
      <c r="F7" s="97" t="s">
        <v>9</v>
      </c>
      <c r="G7" s="85" t="s">
        <v>15</v>
      </c>
      <c r="H7" s="85" t="s">
        <v>10</v>
      </c>
      <c r="I7" s="85" t="s">
        <v>11</v>
      </c>
      <c r="J7" s="111"/>
      <c r="K7" s="111"/>
      <c r="L7" s="111"/>
      <c r="M7" s="112"/>
      <c r="N7" s="96" t="s">
        <v>24</v>
      </c>
      <c r="O7" s="48" t="s">
        <v>101</v>
      </c>
    </row>
    <row r="8" spans="1:18" s="44" customFormat="1" ht="45" customHeight="1" x14ac:dyDescent="0.2">
      <c r="A8" s="49">
        <v>1</v>
      </c>
      <c r="B8" s="67" t="s">
        <v>214</v>
      </c>
      <c r="C8" s="51">
        <v>4800</v>
      </c>
      <c r="D8" s="51">
        <f>C8*1.07</f>
        <v>5136</v>
      </c>
      <c r="E8" s="39" t="s">
        <v>13</v>
      </c>
      <c r="F8" s="52" t="s">
        <v>226</v>
      </c>
      <c r="G8" s="53">
        <f>D8</f>
        <v>5136</v>
      </c>
      <c r="H8" s="52" t="str">
        <f t="shared" ref="H8:I12" si="0">F8</f>
        <v>บ. ชัยทวีคูณ จำกัด</v>
      </c>
      <c r="I8" s="53">
        <f t="shared" si="0"/>
        <v>5136</v>
      </c>
      <c r="J8" s="54" t="s">
        <v>75</v>
      </c>
      <c r="K8" s="55" t="s">
        <v>227</v>
      </c>
      <c r="L8" s="103" t="s">
        <v>220</v>
      </c>
      <c r="M8" s="57" t="s">
        <v>78</v>
      </c>
      <c r="N8" s="40" t="s">
        <v>100</v>
      </c>
      <c r="O8" s="40"/>
      <c r="R8" s="58"/>
    </row>
    <row r="9" spans="1:18" s="44" customFormat="1" ht="45" customHeight="1" x14ac:dyDescent="0.2">
      <c r="A9" s="49">
        <v>2</v>
      </c>
      <c r="B9" s="67" t="s">
        <v>215</v>
      </c>
      <c r="C9" s="51">
        <v>90000</v>
      </c>
      <c r="D9" s="51">
        <f t="shared" ref="D9:D12" si="1">C9*1.07</f>
        <v>96300</v>
      </c>
      <c r="E9" s="39" t="s">
        <v>13</v>
      </c>
      <c r="F9" s="52" t="s">
        <v>109</v>
      </c>
      <c r="G9" s="53">
        <f t="shared" ref="G9:G12" si="2">D9</f>
        <v>96300</v>
      </c>
      <c r="H9" s="52" t="str">
        <f t="shared" si="0"/>
        <v>บ. ยูเอชเอ็ม จำกัด</v>
      </c>
      <c r="I9" s="53">
        <f t="shared" si="0"/>
        <v>96300</v>
      </c>
      <c r="J9" s="54" t="s">
        <v>75</v>
      </c>
      <c r="K9" s="55" t="s">
        <v>219</v>
      </c>
      <c r="L9" s="103" t="s">
        <v>220</v>
      </c>
      <c r="M9" s="57"/>
      <c r="N9" s="40"/>
      <c r="O9" s="40"/>
      <c r="R9" s="58"/>
    </row>
    <row r="10" spans="1:18" ht="45" customHeight="1" x14ac:dyDescent="0.5">
      <c r="A10" s="92">
        <v>3</v>
      </c>
      <c r="B10" s="63" t="s">
        <v>216</v>
      </c>
      <c r="C10" s="51">
        <v>43300</v>
      </c>
      <c r="D10" s="51">
        <f t="shared" si="1"/>
        <v>46331</v>
      </c>
      <c r="E10" s="39" t="s">
        <v>13</v>
      </c>
      <c r="F10" s="39" t="s">
        <v>197</v>
      </c>
      <c r="G10" s="53">
        <f t="shared" si="2"/>
        <v>46331</v>
      </c>
      <c r="H10" s="52" t="str">
        <f t="shared" si="0"/>
        <v>บ. ยูไนเต็ด พีพีอาร์ กรุ๊ป จำกัด</v>
      </c>
      <c r="I10" s="53">
        <f t="shared" si="0"/>
        <v>46331</v>
      </c>
      <c r="J10" s="54" t="s">
        <v>75</v>
      </c>
      <c r="K10" s="55" t="s">
        <v>228</v>
      </c>
      <c r="L10" s="103" t="s">
        <v>220</v>
      </c>
      <c r="R10" s="61"/>
    </row>
    <row r="11" spans="1:18" ht="45" customHeight="1" x14ac:dyDescent="0.5">
      <c r="A11" s="92">
        <v>4</v>
      </c>
      <c r="B11" s="67" t="s">
        <v>217</v>
      </c>
      <c r="C11" s="93">
        <v>91617</v>
      </c>
      <c r="D11" s="51">
        <f t="shared" si="1"/>
        <v>98030.19</v>
      </c>
      <c r="E11" s="39" t="s">
        <v>13</v>
      </c>
      <c r="F11" s="39" t="s">
        <v>223</v>
      </c>
      <c r="G11" s="53">
        <f t="shared" si="2"/>
        <v>98030.19</v>
      </c>
      <c r="H11" s="52" t="str">
        <f t="shared" si="0"/>
        <v>บ. บุญพิศลการช่าง จำกัด</v>
      </c>
      <c r="I11" s="53">
        <f t="shared" si="0"/>
        <v>98030.19</v>
      </c>
      <c r="J11" s="54" t="s">
        <v>75</v>
      </c>
      <c r="K11" s="55" t="s">
        <v>224</v>
      </c>
      <c r="L11" s="103" t="s">
        <v>225</v>
      </c>
    </row>
    <row r="12" spans="1:18" s="44" customFormat="1" ht="45" customHeight="1" x14ac:dyDescent="0.5">
      <c r="A12" s="92">
        <v>5</v>
      </c>
      <c r="B12" s="63" t="s">
        <v>218</v>
      </c>
      <c r="C12" s="99">
        <v>102000</v>
      </c>
      <c r="D12" s="51">
        <f t="shared" si="1"/>
        <v>109140</v>
      </c>
      <c r="E12" s="39" t="s">
        <v>13</v>
      </c>
      <c r="F12" s="98" t="s">
        <v>138</v>
      </c>
      <c r="G12" s="53">
        <f t="shared" si="2"/>
        <v>109140</v>
      </c>
      <c r="H12" s="52" t="str">
        <f t="shared" si="0"/>
        <v>บ. จินดาสุขคอมเมอร์เชียล (1980) จำกัด</v>
      </c>
      <c r="I12" s="53">
        <f t="shared" si="0"/>
        <v>109140</v>
      </c>
      <c r="J12" s="54" t="s">
        <v>75</v>
      </c>
      <c r="K12" s="55" t="s">
        <v>221</v>
      </c>
      <c r="L12" s="103" t="s">
        <v>222</v>
      </c>
      <c r="M12" s="100"/>
    </row>
  </sheetData>
  <mergeCells count="14">
    <mergeCell ref="J6:J7"/>
    <mergeCell ref="K6:L7"/>
    <mergeCell ref="M6:M7"/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0.39997558519241921"/>
  </sheetPr>
  <dimension ref="A1:R8"/>
  <sheetViews>
    <sheetView zoomScaleNormal="100" zoomScalePageLayoutView="90" workbookViewId="0">
      <selection activeCell="F7" sqref="F7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6.1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15" t="s">
        <v>251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15" t="s">
        <v>70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42"/>
      <c r="N2" s="41"/>
      <c r="O2" s="41"/>
      <c r="P2" s="41"/>
      <c r="Q2" s="41"/>
      <c r="R2" s="41"/>
    </row>
    <row r="3" spans="1:18" x14ac:dyDescent="0.5">
      <c r="A3" s="115" t="s">
        <v>230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42"/>
      <c r="N3" s="41"/>
      <c r="O3" s="41"/>
      <c r="P3" s="41"/>
      <c r="Q3" s="41"/>
      <c r="R3" s="41"/>
    </row>
    <row r="6" spans="1:18" s="44" customFormat="1" ht="36.6" customHeight="1" x14ac:dyDescent="0.2">
      <c r="A6" s="116" t="s">
        <v>1</v>
      </c>
      <c r="B6" s="116" t="s">
        <v>2</v>
      </c>
      <c r="C6" s="111" t="s">
        <v>22</v>
      </c>
      <c r="D6" s="111" t="s">
        <v>3</v>
      </c>
      <c r="E6" s="117" t="s">
        <v>4</v>
      </c>
      <c r="F6" s="118" t="s">
        <v>5</v>
      </c>
      <c r="G6" s="118"/>
      <c r="H6" s="111" t="s">
        <v>6</v>
      </c>
      <c r="I6" s="111"/>
      <c r="J6" s="111" t="s">
        <v>7</v>
      </c>
      <c r="K6" s="111" t="s">
        <v>8</v>
      </c>
      <c r="L6" s="111"/>
      <c r="M6" s="112" t="s">
        <v>62</v>
      </c>
      <c r="N6" s="113" t="s">
        <v>23</v>
      </c>
      <c r="O6" s="114"/>
    </row>
    <row r="7" spans="1:18" s="44" customFormat="1" ht="65.25" x14ac:dyDescent="0.2">
      <c r="A7" s="116"/>
      <c r="B7" s="116"/>
      <c r="C7" s="111"/>
      <c r="D7" s="111"/>
      <c r="E7" s="117"/>
      <c r="F7" s="102" t="s">
        <v>9</v>
      </c>
      <c r="G7" s="85" t="s">
        <v>15</v>
      </c>
      <c r="H7" s="85" t="s">
        <v>10</v>
      </c>
      <c r="I7" s="85" t="s">
        <v>11</v>
      </c>
      <c r="J7" s="111"/>
      <c r="K7" s="111"/>
      <c r="L7" s="111"/>
      <c r="M7" s="112"/>
      <c r="N7" s="101" t="s">
        <v>24</v>
      </c>
      <c r="O7" s="48" t="s">
        <v>101</v>
      </c>
    </row>
    <row r="8" spans="1:18" s="44" customFormat="1" ht="45" customHeight="1" x14ac:dyDescent="0.2">
      <c r="A8" s="49">
        <v>1</v>
      </c>
      <c r="B8" s="67" t="s">
        <v>231</v>
      </c>
      <c r="C8" s="51">
        <v>28000</v>
      </c>
      <c r="D8" s="51">
        <f>C8*1.07</f>
        <v>29960</v>
      </c>
      <c r="E8" s="39" t="s">
        <v>13</v>
      </c>
      <c r="F8" s="52" t="s">
        <v>109</v>
      </c>
      <c r="G8" s="53">
        <f>D8</f>
        <v>29960</v>
      </c>
      <c r="H8" s="52" t="str">
        <f t="shared" ref="H8:I8" si="0">F8</f>
        <v>บ. ยูเอชเอ็ม จำกัด</v>
      </c>
      <c r="I8" s="53">
        <f t="shared" si="0"/>
        <v>29960</v>
      </c>
      <c r="J8" s="54" t="s">
        <v>75</v>
      </c>
      <c r="K8" s="55" t="s">
        <v>232</v>
      </c>
      <c r="L8" s="103" t="s">
        <v>233</v>
      </c>
      <c r="M8" s="57" t="s">
        <v>78</v>
      </c>
      <c r="N8" s="40" t="s">
        <v>100</v>
      </c>
      <c r="O8" s="40"/>
      <c r="R8" s="58"/>
    </row>
  </sheetData>
  <mergeCells count="14">
    <mergeCell ref="J6:J7"/>
    <mergeCell ref="K6:L7"/>
    <mergeCell ref="M6:M7"/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6" tint="0.39997558519241921"/>
  </sheetPr>
  <dimension ref="A1:R12"/>
  <sheetViews>
    <sheetView zoomScaleNormal="100" zoomScalePageLayoutView="90" workbookViewId="0">
      <selection activeCell="F7" sqref="F7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6.1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15" t="s">
        <v>250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15" t="s">
        <v>70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42"/>
      <c r="N2" s="41"/>
      <c r="O2" s="41"/>
      <c r="P2" s="41"/>
      <c r="Q2" s="41"/>
      <c r="R2" s="41"/>
    </row>
    <row r="3" spans="1:18" x14ac:dyDescent="0.5">
      <c r="A3" s="115" t="s">
        <v>249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42"/>
      <c r="N3" s="41"/>
      <c r="O3" s="41"/>
      <c r="P3" s="41"/>
      <c r="Q3" s="41"/>
      <c r="R3" s="41"/>
    </row>
    <row r="6" spans="1:18" s="44" customFormat="1" ht="36.6" customHeight="1" x14ac:dyDescent="0.2">
      <c r="A6" s="116" t="s">
        <v>1</v>
      </c>
      <c r="B6" s="116" t="s">
        <v>2</v>
      </c>
      <c r="C6" s="111" t="s">
        <v>22</v>
      </c>
      <c r="D6" s="111" t="s">
        <v>3</v>
      </c>
      <c r="E6" s="117" t="s">
        <v>4</v>
      </c>
      <c r="F6" s="118" t="s">
        <v>5</v>
      </c>
      <c r="G6" s="118"/>
      <c r="H6" s="111" t="s">
        <v>6</v>
      </c>
      <c r="I6" s="111"/>
      <c r="J6" s="111" t="s">
        <v>7</v>
      </c>
      <c r="K6" s="111" t="s">
        <v>8</v>
      </c>
      <c r="L6" s="111"/>
      <c r="M6" s="112" t="s">
        <v>62</v>
      </c>
      <c r="N6" s="113" t="s">
        <v>23</v>
      </c>
      <c r="O6" s="114"/>
    </row>
    <row r="7" spans="1:18" s="44" customFormat="1" ht="65.25" x14ac:dyDescent="0.2">
      <c r="A7" s="116"/>
      <c r="B7" s="116"/>
      <c r="C7" s="111"/>
      <c r="D7" s="111"/>
      <c r="E7" s="117"/>
      <c r="F7" s="105" t="s">
        <v>9</v>
      </c>
      <c r="G7" s="85" t="s">
        <v>15</v>
      </c>
      <c r="H7" s="85" t="s">
        <v>10</v>
      </c>
      <c r="I7" s="85" t="s">
        <v>11</v>
      </c>
      <c r="J7" s="111"/>
      <c r="K7" s="111"/>
      <c r="L7" s="111"/>
      <c r="M7" s="112"/>
      <c r="N7" s="104" t="s">
        <v>24</v>
      </c>
      <c r="O7" s="48" t="s">
        <v>101</v>
      </c>
    </row>
    <row r="8" spans="1:18" s="44" customFormat="1" ht="45" customHeight="1" x14ac:dyDescent="0.2">
      <c r="A8" s="49">
        <v>1</v>
      </c>
      <c r="B8" s="67" t="s">
        <v>234</v>
      </c>
      <c r="C8" s="51">
        <v>43822.5</v>
      </c>
      <c r="D8" s="51">
        <f>C8*1.07</f>
        <v>46890.075000000004</v>
      </c>
      <c r="E8" s="39" t="s">
        <v>13</v>
      </c>
      <c r="F8" s="52" t="s">
        <v>237</v>
      </c>
      <c r="G8" s="53">
        <f>D8</f>
        <v>46890.075000000004</v>
      </c>
      <c r="H8" s="52" t="str">
        <f t="shared" ref="H8:I11" si="0">F8</f>
        <v xml:space="preserve">บ. เอสวีอาร์ เอ็นจิเนียริ่งแอนด์ซัพพลาย จำกัด </v>
      </c>
      <c r="I8" s="53">
        <f t="shared" si="0"/>
        <v>46890.075000000004</v>
      </c>
      <c r="J8" s="54" t="s">
        <v>75</v>
      </c>
      <c r="K8" s="55" t="s">
        <v>238</v>
      </c>
      <c r="L8" s="103" t="s">
        <v>239</v>
      </c>
      <c r="M8" s="108" t="s">
        <v>78</v>
      </c>
      <c r="N8" s="40" t="s">
        <v>100</v>
      </c>
      <c r="O8" s="40"/>
      <c r="R8" s="58"/>
    </row>
    <row r="9" spans="1:18" ht="65.25" x14ac:dyDescent="0.5">
      <c r="A9" s="49">
        <v>2</v>
      </c>
      <c r="B9" s="67" t="s">
        <v>235</v>
      </c>
      <c r="C9" s="51">
        <v>20000</v>
      </c>
      <c r="D9" s="51">
        <f>C9*1.07</f>
        <v>21400</v>
      </c>
      <c r="E9" s="39" t="s">
        <v>13</v>
      </c>
      <c r="F9" s="39" t="s">
        <v>138</v>
      </c>
      <c r="G9" s="53">
        <f t="shared" ref="G9:G11" si="1">D9</f>
        <v>21400</v>
      </c>
      <c r="H9" s="52" t="str">
        <f t="shared" ref="H9:H11" si="2">F9</f>
        <v>บ. จินดาสุขคอมเมอร์เชียล (1980) จำกัด</v>
      </c>
      <c r="I9" s="53">
        <f t="shared" si="0"/>
        <v>21400</v>
      </c>
      <c r="J9" s="54" t="s">
        <v>75</v>
      </c>
      <c r="K9" s="55" t="s">
        <v>240</v>
      </c>
      <c r="L9" s="103" t="s">
        <v>239</v>
      </c>
      <c r="M9" s="108" t="s">
        <v>78</v>
      </c>
      <c r="N9" s="40" t="s">
        <v>100</v>
      </c>
      <c r="O9" s="40"/>
    </row>
    <row r="10" spans="1:18" ht="45" customHeight="1" x14ac:dyDescent="0.5">
      <c r="A10" s="49">
        <v>3</v>
      </c>
      <c r="B10" s="65" t="s">
        <v>243</v>
      </c>
      <c r="C10" s="93">
        <v>29650</v>
      </c>
      <c r="D10" s="93">
        <v>31511.5</v>
      </c>
      <c r="E10" s="39" t="s">
        <v>13</v>
      </c>
      <c r="F10" s="39" t="s">
        <v>197</v>
      </c>
      <c r="G10" s="53">
        <f t="shared" si="1"/>
        <v>31511.5</v>
      </c>
      <c r="H10" s="52" t="str">
        <f t="shared" si="2"/>
        <v>บ. ยูไนเต็ด พีพีอาร์ กรุ๊ป จำกัด</v>
      </c>
      <c r="I10" s="53">
        <f t="shared" si="0"/>
        <v>31511.5</v>
      </c>
      <c r="J10" s="54" t="s">
        <v>75</v>
      </c>
      <c r="K10" s="55" t="s">
        <v>244</v>
      </c>
      <c r="L10" s="103" t="s">
        <v>242</v>
      </c>
    </row>
    <row r="11" spans="1:18" s="44" customFormat="1" ht="45" customHeight="1" x14ac:dyDescent="0.2">
      <c r="A11" s="49">
        <v>4</v>
      </c>
      <c r="B11" s="67" t="s">
        <v>236</v>
      </c>
      <c r="C11" s="93">
        <v>90000</v>
      </c>
      <c r="D11" s="99">
        <f>C11*1.07</f>
        <v>96300</v>
      </c>
      <c r="E11" s="39" t="s">
        <v>13</v>
      </c>
      <c r="F11" s="39" t="s">
        <v>109</v>
      </c>
      <c r="G11" s="53">
        <f t="shared" si="1"/>
        <v>96300</v>
      </c>
      <c r="H11" s="52" t="str">
        <f t="shared" si="2"/>
        <v>บ. ยูเอชเอ็ม จำกัด</v>
      </c>
      <c r="I11" s="53">
        <f t="shared" si="0"/>
        <v>96300</v>
      </c>
      <c r="J11" s="54" t="s">
        <v>75</v>
      </c>
      <c r="K11" s="55" t="s">
        <v>241</v>
      </c>
      <c r="L11" s="103" t="s">
        <v>242</v>
      </c>
      <c r="M11" s="100"/>
    </row>
    <row r="12" spans="1:18" ht="45" customHeight="1" x14ac:dyDescent="0.5">
      <c r="A12" s="49">
        <v>5</v>
      </c>
      <c r="B12" s="67" t="s">
        <v>248</v>
      </c>
      <c r="C12" s="93">
        <v>42580</v>
      </c>
      <c r="D12" s="99">
        <f>C12*1.07</f>
        <v>45560.600000000006</v>
      </c>
      <c r="E12" s="39" t="s">
        <v>13</v>
      </c>
      <c r="F12" s="39" t="s">
        <v>247</v>
      </c>
      <c r="G12" s="53">
        <f t="shared" ref="G12" si="3">D12</f>
        <v>45560.600000000006</v>
      </c>
      <c r="H12" s="52" t="str">
        <f t="shared" ref="H12" si="4">F12</f>
        <v>บ. สยามโตชู จำกัด</v>
      </c>
      <c r="I12" s="53">
        <f t="shared" ref="I12" si="5">G12</f>
        <v>45560.600000000006</v>
      </c>
      <c r="J12" s="54" t="s">
        <v>75</v>
      </c>
      <c r="K12" s="55" t="s">
        <v>245</v>
      </c>
      <c r="L12" s="103" t="s">
        <v>246</v>
      </c>
    </row>
  </sheetData>
  <mergeCells count="14">
    <mergeCell ref="J6:J7"/>
    <mergeCell ref="K6:L7"/>
    <mergeCell ref="M6:M7"/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6" tint="0.39997558519241921"/>
  </sheetPr>
  <dimension ref="A1:R9"/>
  <sheetViews>
    <sheetView zoomScaleNormal="100" zoomScalePageLayoutView="90" workbookViewId="0">
      <selection activeCell="A2" sqref="A2:L2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6.1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15" t="s">
        <v>262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15" t="s">
        <v>70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42"/>
      <c r="N2" s="41"/>
      <c r="O2" s="41"/>
      <c r="P2" s="41"/>
      <c r="Q2" s="41"/>
      <c r="R2" s="41"/>
    </row>
    <row r="3" spans="1:18" x14ac:dyDescent="0.5">
      <c r="A3" s="115" t="s">
        <v>252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42"/>
      <c r="N3" s="41"/>
      <c r="O3" s="41"/>
      <c r="P3" s="41"/>
      <c r="Q3" s="41"/>
      <c r="R3" s="41"/>
    </row>
    <row r="6" spans="1:18" s="44" customFormat="1" ht="36.6" customHeight="1" x14ac:dyDescent="0.2">
      <c r="A6" s="116" t="s">
        <v>1</v>
      </c>
      <c r="B6" s="116" t="s">
        <v>2</v>
      </c>
      <c r="C6" s="111" t="s">
        <v>22</v>
      </c>
      <c r="D6" s="111" t="s">
        <v>3</v>
      </c>
      <c r="E6" s="117" t="s">
        <v>4</v>
      </c>
      <c r="F6" s="118" t="s">
        <v>5</v>
      </c>
      <c r="G6" s="118"/>
      <c r="H6" s="111" t="s">
        <v>6</v>
      </c>
      <c r="I6" s="111"/>
      <c r="J6" s="111" t="s">
        <v>7</v>
      </c>
      <c r="K6" s="111" t="s">
        <v>8</v>
      </c>
      <c r="L6" s="111"/>
      <c r="M6" s="112" t="s">
        <v>62</v>
      </c>
      <c r="N6" s="113" t="s">
        <v>23</v>
      </c>
      <c r="O6" s="114"/>
    </row>
    <row r="7" spans="1:18" s="44" customFormat="1" ht="65.25" x14ac:dyDescent="0.2">
      <c r="A7" s="116"/>
      <c r="B7" s="116"/>
      <c r="C7" s="111"/>
      <c r="D7" s="111"/>
      <c r="E7" s="117"/>
      <c r="F7" s="107" t="s">
        <v>9</v>
      </c>
      <c r="G7" s="85" t="s">
        <v>15</v>
      </c>
      <c r="H7" s="85" t="s">
        <v>10</v>
      </c>
      <c r="I7" s="85" t="s">
        <v>11</v>
      </c>
      <c r="J7" s="111"/>
      <c r="K7" s="111"/>
      <c r="L7" s="111"/>
      <c r="M7" s="112"/>
      <c r="N7" s="106" t="s">
        <v>24</v>
      </c>
      <c r="O7" s="48" t="s">
        <v>101</v>
      </c>
    </row>
    <row r="8" spans="1:18" s="44" customFormat="1" ht="45" customHeight="1" x14ac:dyDescent="0.2">
      <c r="A8" s="49">
        <v>1</v>
      </c>
      <c r="B8" s="63" t="s">
        <v>254</v>
      </c>
      <c r="C8" s="51">
        <v>93610</v>
      </c>
      <c r="D8" s="51">
        <f t="shared" ref="D8" si="0">C8*1.07</f>
        <v>100162.70000000001</v>
      </c>
      <c r="E8" s="39" t="s">
        <v>13</v>
      </c>
      <c r="F8" s="39" t="s">
        <v>200</v>
      </c>
      <c r="G8" s="53">
        <f t="shared" ref="G8" si="1">D8</f>
        <v>100162.70000000001</v>
      </c>
      <c r="H8" s="52" t="str">
        <f t="shared" ref="H8:I8" si="2">F8</f>
        <v>บ. แอคเดอร์ จำกัด</v>
      </c>
      <c r="I8" s="53">
        <f t="shared" si="2"/>
        <v>100162.70000000001</v>
      </c>
      <c r="J8" s="54" t="s">
        <v>75</v>
      </c>
      <c r="K8" s="55" t="s">
        <v>253</v>
      </c>
      <c r="L8" s="56" t="s">
        <v>259</v>
      </c>
      <c r="M8" s="108" t="s">
        <v>78</v>
      </c>
      <c r="N8" s="40" t="s">
        <v>100</v>
      </c>
      <c r="O8" s="40"/>
      <c r="R8" s="58"/>
    </row>
    <row r="9" spans="1:18" ht="65.25" x14ac:dyDescent="0.5">
      <c r="A9" s="49">
        <v>2</v>
      </c>
      <c r="B9" s="67" t="s">
        <v>255</v>
      </c>
      <c r="C9" s="51">
        <v>139000</v>
      </c>
      <c r="D9" s="51">
        <f>C9*1.07</f>
        <v>148730</v>
      </c>
      <c r="E9" s="39" t="s">
        <v>13</v>
      </c>
      <c r="F9" s="39" t="s">
        <v>256</v>
      </c>
      <c r="G9" s="53">
        <f t="shared" ref="G9" si="3">D9</f>
        <v>148730</v>
      </c>
      <c r="H9" s="52" t="str">
        <f t="shared" ref="H9:I9" si="4">F9</f>
        <v>บ. เอสซีเอ็ม อลีอันซ์ จำกัด</v>
      </c>
      <c r="I9" s="53">
        <f t="shared" si="4"/>
        <v>148730</v>
      </c>
      <c r="J9" s="54" t="s">
        <v>75</v>
      </c>
      <c r="K9" s="55" t="s">
        <v>257</v>
      </c>
      <c r="L9" s="103" t="s">
        <v>258</v>
      </c>
      <c r="M9" s="108" t="s">
        <v>78</v>
      </c>
      <c r="N9" s="40" t="s">
        <v>100</v>
      </c>
      <c r="O9" s="40"/>
    </row>
  </sheetData>
  <mergeCells count="14">
    <mergeCell ref="J6:J7"/>
    <mergeCell ref="K6:L7"/>
    <mergeCell ref="M6:M7"/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6" tint="0.39997558519241921"/>
  </sheetPr>
  <dimension ref="A1:R8"/>
  <sheetViews>
    <sheetView tabSelected="1" zoomScaleNormal="100" zoomScalePageLayoutView="90" workbookViewId="0">
      <selection activeCell="A2" sqref="A2:L2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6.1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15" t="s">
        <v>261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15" t="s">
        <v>70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42"/>
      <c r="N2" s="41"/>
      <c r="O2" s="41"/>
      <c r="P2" s="41"/>
      <c r="Q2" s="41"/>
      <c r="R2" s="41"/>
    </row>
    <row r="3" spans="1:18" x14ac:dyDescent="0.5">
      <c r="A3" s="115" t="s">
        <v>260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42"/>
      <c r="N3" s="41"/>
      <c r="O3" s="41"/>
      <c r="P3" s="41"/>
      <c r="Q3" s="41"/>
      <c r="R3" s="41"/>
    </row>
    <row r="6" spans="1:18" s="44" customFormat="1" ht="36.6" customHeight="1" x14ac:dyDescent="0.2">
      <c r="A6" s="116" t="s">
        <v>1</v>
      </c>
      <c r="B6" s="116" t="s">
        <v>2</v>
      </c>
      <c r="C6" s="111" t="s">
        <v>22</v>
      </c>
      <c r="D6" s="111" t="s">
        <v>3</v>
      </c>
      <c r="E6" s="117" t="s">
        <v>4</v>
      </c>
      <c r="F6" s="118" t="s">
        <v>5</v>
      </c>
      <c r="G6" s="118"/>
      <c r="H6" s="111" t="s">
        <v>6</v>
      </c>
      <c r="I6" s="111"/>
      <c r="J6" s="111" t="s">
        <v>7</v>
      </c>
      <c r="K6" s="111" t="s">
        <v>8</v>
      </c>
      <c r="L6" s="111"/>
      <c r="M6" s="112" t="s">
        <v>62</v>
      </c>
      <c r="N6" s="113" t="s">
        <v>23</v>
      </c>
      <c r="O6" s="114"/>
    </row>
    <row r="7" spans="1:18" s="44" customFormat="1" ht="65.25" x14ac:dyDescent="0.2">
      <c r="A7" s="116"/>
      <c r="B7" s="116"/>
      <c r="C7" s="111"/>
      <c r="D7" s="111"/>
      <c r="E7" s="117"/>
      <c r="F7" s="110" t="s">
        <v>9</v>
      </c>
      <c r="G7" s="85" t="s">
        <v>15</v>
      </c>
      <c r="H7" s="85" t="s">
        <v>10</v>
      </c>
      <c r="I7" s="85" t="s">
        <v>11</v>
      </c>
      <c r="J7" s="111"/>
      <c r="K7" s="111"/>
      <c r="L7" s="111"/>
      <c r="M7" s="112"/>
      <c r="N7" s="109" t="s">
        <v>24</v>
      </c>
      <c r="O7" s="48" t="s">
        <v>101</v>
      </c>
    </row>
    <row r="8" spans="1:18" s="44" customFormat="1" ht="45" customHeight="1" x14ac:dyDescent="0.2">
      <c r="A8" s="49" t="s">
        <v>175</v>
      </c>
      <c r="B8" s="39" t="s">
        <v>175</v>
      </c>
      <c r="C8" s="39" t="s">
        <v>175</v>
      </c>
      <c r="D8" s="39" t="s">
        <v>175</v>
      </c>
      <c r="E8" s="39" t="s">
        <v>175</v>
      </c>
      <c r="F8" s="39" t="s">
        <v>175</v>
      </c>
      <c r="G8" s="39" t="s">
        <v>175</v>
      </c>
      <c r="H8" s="39" t="s">
        <v>175</v>
      </c>
      <c r="I8" s="39" t="s">
        <v>175</v>
      </c>
      <c r="J8" s="39" t="s">
        <v>175</v>
      </c>
      <c r="K8" s="39" t="s">
        <v>175</v>
      </c>
      <c r="L8" s="39" t="s">
        <v>175</v>
      </c>
      <c r="M8" s="108"/>
      <c r="N8" s="40"/>
      <c r="O8" s="40"/>
      <c r="R8" s="58"/>
    </row>
  </sheetData>
  <mergeCells count="14">
    <mergeCell ref="J6:J7"/>
    <mergeCell ref="K6:L7"/>
    <mergeCell ref="M6:M7"/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R21"/>
  <sheetViews>
    <sheetView view="pageLayout" topLeftCell="A7" zoomScale="80" zoomScaleNormal="100" zoomScalePageLayoutView="80" workbookViewId="0">
      <selection activeCell="F9" sqref="F9"/>
    </sheetView>
  </sheetViews>
  <sheetFormatPr defaultColWidth="8.75" defaultRowHeight="18" x14ac:dyDescent="0.25"/>
  <cols>
    <col min="1" max="1" width="8.75" style="10"/>
    <col min="2" max="2" width="39.25" style="10" customWidth="1"/>
    <col min="3" max="3" width="12.25" style="10" customWidth="1"/>
    <col min="4" max="4" width="11.625" style="10" customWidth="1"/>
    <col min="5" max="5" width="12.25" style="10" customWidth="1"/>
    <col min="6" max="6" width="39" style="10" customWidth="1"/>
    <col min="7" max="7" width="12.625" style="10" customWidth="1"/>
    <col min="8" max="8" width="30.875" style="10" bestFit="1" customWidth="1"/>
    <col min="9" max="9" width="13.625" style="10" customWidth="1"/>
    <col min="10" max="10" width="14.5" style="10" customWidth="1"/>
    <col min="11" max="11" width="12.875" style="10" customWidth="1"/>
    <col min="12" max="12" width="12.25" style="10" customWidth="1"/>
    <col min="13" max="13" width="26.5" style="10" customWidth="1"/>
    <col min="14" max="15" width="8.75" style="10" customWidth="1"/>
    <col min="16" max="16" width="30" style="10" bestFit="1" customWidth="1"/>
    <col min="17" max="17" width="8.75" style="10"/>
    <col min="18" max="18" width="18" style="10" bestFit="1" customWidth="1"/>
    <col min="19" max="16384" width="8.75" style="10"/>
  </cols>
  <sheetData>
    <row r="1" spans="1:18" ht="18.75" x14ac:dyDescent="0.25">
      <c r="A1" s="121" t="s">
        <v>73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35" t="s">
        <v>72</v>
      </c>
      <c r="M1" s="35"/>
      <c r="N1" s="35"/>
      <c r="O1" s="35"/>
      <c r="P1" s="35"/>
      <c r="Q1" s="35"/>
      <c r="R1" s="35"/>
    </row>
    <row r="2" spans="1:18" ht="18.75" x14ac:dyDescent="0.25">
      <c r="A2" s="121" t="s">
        <v>70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35"/>
      <c r="N2" s="35"/>
      <c r="O2" s="35"/>
      <c r="P2" s="35"/>
      <c r="Q2" s="35"/>
      <c r="R2" s="35"/>
    </row>
    <row r="3" spans="1:18" ht="18.75" x14ac:dyDescent="0.25">
      <c r="A3" s="121" t="s">
        <v>71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35"/>
      <c r="N3" s="35"/>
      <c r="O3" s="35"/>
      <c r="P3" s="35"/>
      <c r="Q3" s="35"/>
      <c r="R3" s="35"/>
    </row>
    <row r="6" spans="1:18" s="9" customFormat="1" ht="36.6" customHeight="1" x14ac:dyDescent="0.2">
      <c r="A6" s="122" t="s">
        <v>1</v>
      </c>
      <c r="B6" s="122" t="s">
        <v>2</v>
      </c>
      <c r="C6" s="123" t="s">
        <v>22</v>
      </c>
      <c r="D6" s="123" t="s">
        <v>3</v>
      </c>
      <c r="E6" s="124" t="s">
        <v>4</v>
      </c>
      <c r="F6" s="125" t="s">
        <v>5</v>
      </c>
      <c r="G6" s="125"/>
      <c r="H6" s="123" t="s">
        <v>6</v>
      </c>
      <c r="I6" s="123"/>
      <c r="J6" s="123" t="s">
        <v>7</v>
      </c>
      <c r="K6" s="123" t="s">
        <v>8</v>
      </c>
      <c r="L6" s="123"/>
      <c r="M6" s="126" t="s">
        <v>62</v>
      </c>
      <c r="N6" s="119" t="s">
        <v>23</v>
      </c>
      <c r="O6" s="120"/>
    </row>
    <row r="7" spans="1:18" s="9" customFormat="1" ht="56.25" x14ac:dyDescent="0.2">
      <c r="A7" s="122"/>
      <c r="B7" s="122"/>
      <c r="C7" s="123"/>
      <c r="D7" s="123"/>
      <c r="E7" s="124"/>
      <c r="F7" s="37" t="s">
        <v>9</v>
      </c>
      <c r="G7" s="36" t="s">
        <v>15</v>
      </c>
      <c r="H7" s="36" t="s">
        <v>10</v>
      </c>
      <c r="I7" s="36" t="s">
        <v>11</v>
      </c>
      <c r="J7" s="123"/>
      <c r="K7" s="123"/>
      <c r="L7" s="123"/>
      <c r="M7" s="126"/>
      <c r="N7" s="38" t="s">
        <v>24</v>
      </c>
      <c r="O7" s="31" t="s">
        <v>25</v>
      </c>
    </row>
    <row r="8" spans="1:18" s="20" customFormat="1" ht="37.5" x14ac:dyDescent="0.2">
      <c r="A8" s="12">
        <v>1</v>
      </c>
      <c r="B8" s="21" t="s">
        <v>33</v>
      </c>
      <c r="C8" s="14">
        <v>3390000</v>
      </c>
      <c r="D8" s="14">
        <v>3627202.63</v>
      </c>
      <c r="E8" s="15" t="s">
        <v>21</v>
      </c>
      <c r="F8" s="16" t="s">
        <v>34</v>
      </c>
      <c r="G8" s="17">
        <v>3590701.72</v>
      </c>
      <c r="H8" s="16" t="s">
        <v>35</v>
      </c>
      <c r="I8" s="17">
        <v>3590701.72</v>
      </c>
      <c r="J8" s="18" t="s">
        <v>32</v>
      </c>
      <c r="K8" s="19">
        <v>44470</v>
      </c>
      <c r="L8" s="25">
        <v>3300050725</v>
      </c>
      <c r="M8" s="32" t="s">
        <v>28</v>
      </c>
      <c r="N8" s="32"/>
      <c r="O8" s="33" t="s">
        <v>31</v>
      </c>
      <c r="R8" s="27"/>
    </row>
    <row r="9" spans="1:18" s="20" customFormat="1" ht="93.75" x14ac:dyDescent="0.2">
      <c r="A9" s="12">
        <v>2</v>
      </c>
      <c r="B9" s="21" t="s">
        <v>46</v>
      </c>
      <c r="C9" s="14">
        <v>691588.79</v>
      </c>
      <c r="D9" s="17">
        <v>693120</v>
      </c>
      <c r="E9" s="15" t="s">
        <v>21</v>
      </c>
      <c r="F9" s="22" t="s">
        <v>58</v>
      </c>
      <c r="G9" s="30" t="s">
        <v>41</v>
      </c>
      <c r="H9" s="16" t="s">
        <v>60</v>
      </c>
      <c r="I9" s="17">
        <v>540000</v>
      </c>
      <c r="J9" s="18" t="s">
        <v>32</v>
      </c>
      <c r="K9" s="19">
        <v>44497</v>
      </c>
      <c r="L9" s="25">
        <v>3300051392</v>
      </c>
      <c r="M9" s="32" t="s">
        <v>30</v>
      </c>
      <c r="N9" s="33" t="s">
        <v>31</v>
      </c>
      <c r="O9" s="32"/>
    </row>
    <row r="10" spans="1:18" s="20" customFormat="1" ht="112.15" customHeight="1" x14ac:dyDescent="0.2">
      <c r="A10" s="12">
        <v>3</v>
      </c>
      <c r="B10" s="21" t="s">
        <v>61</v>
      </c>
      <c r="C10" s="14">
        <v>2990654.21</v>
      </c>
      <c r="D10" s="14">
        <v>2949012</v>
      </c>
      <c r="E10" s="15" t="s">
        <v>21</v>
      </c>
      <c r="F10" s="16" t="s">
        <v>36</v>
      </c>
      <c r="G10" s="17">
        <v>2440000</v>
      </c>
      <c r="H10" s="16" t="s">
        <v>37</v>
      </c>
      <c r="I10" s="17">
        <v>2440000</v>
      </c>
      <c r="J10" s="18" t="s">
        <v>32</v>
      </c>
      <c r="K10" s="19">
        <v>44498</v>
      </c>
      <c r="L10" s="25">
        <v>3300051420</v>
      </c>
      <c r="M10" s="34" t="s">
        <v>63</v>
      </c>
      <c r="N10" s="33" t="s">
        <v>31</v>
      </c>
      <c r="O10" s="33"/>
      <c r="R10" s="27"/>
    </row>
    <row r="11" spans="1:18" s="20" customFormat="1" ht="56.25" x14ac:dyDescent="0.2">
      <c r="A11" s="12">
        <v>4</v>
      </c>
      <c r="B11" s="21" t="s">
        <v>44</v>
      </c>
      <c r="C11" s="14">
        <v>18691588.789999999</v>
      </c>
      <c r="D11" s="14">
        <v>19755144</v>
      </c>
      <c r="E11" s="15" t="s">
        <v>21</v>
      </c>
      <c r="F11" s="22" t="s">
        <v>38</v>
      </c>
      <c r="G11" s="30" t="s">
        <v>39</v>
      </c>
      <c r="H11" s="16" t="s">
        <v>40</v>
      </c>
      <c r="I11" s="17">
        <v>19700000</v>
      </c>
      <c r="J11" s="18" t="s">
        <v>32</v>
      </c>
      <c r="K11" s="19">
        <v>44498</v>
      </c>
      <c r="L11" s="25">
        <v>3300051423</v>
      </c>
      <c r="M11" s="32" t="s">
        <v>29</v>
      </c>
      <c r="N11" s="33" t="s">
        <v>31</v>
      </c>
      <c r="O11" s="33"/>
      <c r="R11" s="27"/>
    </row>
    <row r="12" spans="1:18" s="20" customFormat="1" ht="56.25" x14ac:dyDescent="0.2">
      <c r="A12" s="12">
        <v>5</v>
      </c>
      <c r="B12" s="21" t="s">
        <v>45</v>
      </c>
      <c r="C12" s="14">
        <v>2800000</v>
      </c>
      <c r="D12" s="14">
        <v>2994777</v>
      </c>
      <c r="E12" s="15" t="s">
        <v>42</v>
      </c>
      <c r="F12" s="22" t="s">
        <v>59</v>
      </c>
      <c r="G12" s="30" t="s">
        <v>43</v>
      </c>
      <c r="H12" s="16" t="s">
        <v>40</v>
      </c>
      <c r="I12" s="17">
        <v>2985000</v>
      </c>
      <c r="J12" s="18" t="s">
        <v>32</v>
      </c>
      <c r="K12" s="19">
        <v>44470</v>
      </c>
      <c r="L12" s="25">
        <v>3300050806</v>
      </c>
      <c r="M12" s="32" t="s">
        <v>29</v>
      </c>
      <c r="N12" s="33" t="s">
        <v>31</v>
      </c>
      <c r="O12" s="33"/>
    </row>
    <row r="13" spans="1:18" s="24" customFormat="1" ht="56.25" x14ac:dyDescent="0.2">
      <c r="A13" s="12">
        <v>6</v>
      </c>
      <c r="B13" s="21" t="s">
        <v>47</v>
      </c>
      <c r="C13" s="14">
        <v>467267.29</v>
      </c>
      <c r="D13" s="14">
        <v>499976</v>
      </c>
      <c r="E13" s="15" t="s">
        <v>13</v>
      </c>
      <c r="F13" s="16" t="s">
        <v>48</v>
      </c>
      <c r="G13" s="17">
        <v>485169</v>
      </c>
      <c r="H13" s="16" t="s">
        <v>48</v>
      </c>
      <c r="I13" s="17">
        <v>485169</v>
      </c>
      <c r="J13" s="18" t="s">
        <v>20</v>
      </c>
      <c r="K13" s="19">
        <v>44489</v>
      </c>
      <c r="L13" s="25">
        <v>3300051240</v>
      </c>
      <c r="M13" s="32" t="s">
        <v>27</v>
      </c>
      <c r="N13" s="33" t="s">
        <v>31</v>
      </c>
      <c r="O13" s="33"/>
      <c r="P13" s="20"/>
    </row>
    <row r="14" spans="1:18" s="24" customFormat="1" ht="56.25" x14ac:dyDescent="0.2">
      <c r="A14" s="12">
        <v>7</v>
      </c>
      <c r="B14" s="21" t="s">
        <v>49</v>
      </c>
      <c r="C14" s="14">
        <v>340663.55</v>
      </c>
      <c r="D14" s="14">
        <v>364510</v>
      </c>
      <c r="E14" s="15" t="s">
        <v>13</v>
      </c>
      <c r="F14" s="16" t="s">
        <v>50</v>
      </c>
      <c r="G14" s="17">
        <v>353838</v>
      </c>
      <c r="H14" s="16" t="s">
        <v>50</v>
      </c>
      <c r="I14" s="17">
        <v>353838</v>
      </c>
      <c r="J14" s="18" t="s">
        <v>20</v>
      </c>
      <c r="K14" s="19">
        <v>44489</v>
      </c>
      <c r="L14" s="25">
        <v>3300051236</v>
      </c>
      <c r="M14" s="32" t="s">
        <v>27</v>
      </c>
      <c r="N14" s="33" t="s">
        <v>31</v>
      </c>
      <c r="O14" s="33"/>
      <c r="P14" s="20"/>
      <c r="R14" s="28"/>
    </row>
    <row r="15" spans="1:18" s="24" customFormat="1" ht="37.5" x14ac:dyDescent="0.2">
      <c r="A15" s="12">
        <v>8</v>
      </c>
      <c r="B15" s="21" t="s">
        <v>57</v>
      </c>
      <c r="C15" s="14">
        <v>5400</v>
      </c>
      <c r="D15" s="14">
        <v>5617.5</v>
      </c>
      <c r="E15" s="15" t="s">
        <v>13</v>
      </c>
      <c r="F15" s="13" t="s">
        <v>51</v>
      </c>
      <c r="G15" s="17">
        <v>5617.5</v>
      </c>
      <c r="H15" s="13" t="s">
        <v>51</v>
      </c>
      <c r="I15" s="17">
        <v>5617.5</v>
      </c>
      <c r="J15" s="18" t="s">
        <v>20</v>
      </c>
      <c r="K15" s="19">
        <v>44489</v>
      </c>
      <c r="L15" s="25">
        <v>3300051232</v>
      </c>
      <c r="M15" s="32" t="s">
        <v>26</v>
      </c>
      <c r="N15" s="33" t="s">
        <v>31</v>
      </c>
      <c r="O15" s="33"/>
      <c r="P15" s="20"/>
      <c r="R15" s="28"/>
    </row>
    <row r="16" spans="1:18" s="24" customFormat="1" ht="37.5" x14ac:dyDescent="0.2">
      <c r="A16" s="12">
        <v>9</v>
      </c>
      <c r="B16" s="21" t="s">
        <v>54</v>
      </c>
      <c r="C16" s="14">
        <v>7000</v>
      </c>
      <c r="D16" s="14">
        <v>5243</v>
      </c>
      <c r="E16" s="15" t="s">
        <v>13</v>
      </c>
      <c r="F16" s="13" t="s">
        <v>51</v>
      </c>
      <c r="G16" s="17">
        <v>5243</v>
      </c>
      <c r="H16" s="13" t="s">
        <v>51</v>
      </c>
      <c r="I16" s="17">
        <v>5243</v>
      </c>
      <c r="J16" s="18" t="s">
        <v>20</v>
      </c>
      <c r="K16" s="19">
        <v>44489</v>
      </c>
      <c r="L16" s="25">
        <v>3300051230</v>
      </c>
      <c r="M16" s="32" t="s">
        <v>26</v>
      </c>
      <c r="N16" s="33" t="s">
        <v>31</v>
      </c>
      <c r="O16" s="33"/>
      <c r="P16" s="20"/>
    </row>
    <row r="17" spans="1:18" s="24" customFormat="1" ht="37.5" x14ac:dyDescent="0.2">
      <c r="A17" s="12">
        <v>10</v>
      </c>
      <c r="B17" s="21" t="s">
        <v>55</v>
      </c>
      <c r="C17" s="14">
        <v>22500</v>
      </c>
      <c r="D17" s="14">
        <v>17334</v>
      </c>
      <c r="E17" s="15" t="s">
        <v>13</v>
      </c>
      <c r="F17" s="13" t="s">
        <v>52</v>
      </c>
      <c r="G17" s="17">
        <v>17334</v>
      </c>
      <c r="H17" s="13" t="s">
        <v>52</v>
      </c>
      <c r="I17" s="17">
        <v>17334</v>
      </c>
      <c r="J17" s="18" t="s">
        <v>20</v>
      </c>
      <c r="K17" s="19">
        <v>44494</v>
      </c>
      <c r="L17" s="25">
        <v>3300051302</v>
      </c>
      <c r="M17" s="32" t="s">
        <v>26</v>
      </c>
      <c r="N17" s="33" t="s">
        <v>31</v>
      </c>
      <c r="O17" s="33"/>
      <c r="P17" s="20"/>
    </row>
    <row r="18" spans="1:18" s="24" customFormat="1" ht="93.75" x14ac:dyDescent="0.2">
      <c r="A18" s="23">
        <v>11</v>
      </c>
      <c r="B18" s="21" t="s">
        <v>56</v>
      </c>
      <c r="C18" s="14">
        <v>216745.79</v>
      </c>
      <c r="D18" s="14">
        <v>231918</v>
      </c>
      <c r="E18" s="15" t="s">
        <v>13</v>
      </c>
      <c r="F18" s="13" t="s">
        <v>53</v>
      </c>
      <c r="G18" s="17">
        <v>225198</v>
      </c>
      <c r="H18" s="13" t="s">
        <v>53</v>
      </c>
      <c r="I18" s="17">
        <v>225198</v>
      </c>
      <c r="J18" s="18" t="s">
        <v>20</v>
      </c>
      <c r="K18" s="19">
        <v>44495</v>
      </c>
      <c r="L18" s="25">
        <v>3300051335</v>
      </c>
      <c r="M18" s="32" t="s">
        <v>27</v>
      </c>
      <c r="N18" s="33" t="s">
        <v>31</v>
      </c>
      <c r="O18" s="33"/>
      <c r="R18" s="28"/>
    </row>
    <row r="19" spans="1:18" ht="18.75" x14ac:dyDescent="0.25">
      <c r="C19" s="29"/>
      <c r="G19" s="11"/>
      <c r="I19" s="11"/>
      <c r="R19" s="26"/>
    </row>
    <row r="21" spans="1:18" x14ac:dyDescent="0.25">
      <c r="C21" s="26"/>
    </row>
  </sheetData>
  <mergeCells count="14"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  <mergeCell ref="J6:J7"/>
    <mergeCell ref="K6:L7"/>
    <mergeCell ref="M6:M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6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L16"/>
  <sheetViews>
    <sheetView zoomScale="50" zoomScaleNormal="50" workbookViewId="0">
      <selection activeCell="M1" sqref="A1:XFD1"/>
    </sheetView>
  </sheetViews>
  <sheetFormatPr defaultColWidth="9" defaultRowHeight="21" x14ac:dyDescent="0.35"/>
  <cols>
    <col min="1" max="1" width="8.75" style="2" bestFit="1" customWidth="1"/>
    <col min="2" max="2" width="38.75" style="2" customWidth="1"/>
    <col min="3" max="3" width="17.25" style="2" customWidth="1"/>
    <col min="4" max="4" width="13.75" style="2" customWidth="1"/>
    <col min="5" max="5" width="14.75" style="2" customWidth="1"/>
    <col min="6" max="6" width="34.875" style="2" customWidth="1"/>
    <col min="7" max="7" width="13" style="2" customWidth="1"/>
    <col min="8" max="8" width="32" style="2" customWidth="1"/>
    <col min="9" max="9" width="14.625" style="2" customWidth="1"/>
    <col min="10" max="10" width="14.25" style="2" customWidth="1"/>
    <col min="11" max="12" width="14" style="2" customWidth="1"/>
    <col min="13" max="13" width="9" style="2"/>
    <col min="14" max="14" width="27.5" style="2" customWidth="1"/>
    <col min="15" max="16384" width="9" style="2"/>
  </cols>
  <sheetData>
    <row r="1" spans="1:12" x14ac:dyDescent="0.35">
      <c r="A1" s="133" t="s">
        <v>19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2" x14ac:dyDescent="0.35">
      <c r="A2" s="133" t="s">
        <v>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</row>
    <row r="3" spans="1:12" x14ac:dyDescent="0.35">
      <c r="A3" s="133" t="s">
        <v>18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</row>
    <row r="4" spans="1:12" ht="28.5" customHeigh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</row>
    <row r="5" spans="1:12" ht="37.9" customHeight="1" x14ac:dyDescent="0.35">
      <c r="A5" s="135" t="s">
        <v>1</v>
      </c>
      <c r="B5" s="135" t="s">
        <v>2</v>
      </c>
      <c r="C5" s="136" t="s">
        <v>12</v>
      </c>
      <c r="D5" s="136" t="s">
        <v>3</v>
      </c>
      <c r="E5" s="138" t="s">
        <v>4</v>
      </c>
      <c r="F5" s="139" t="s">
        <v>5</v>
      </c>
      <c r="G5" s="140"/>
      <c r="H5" s="127" t="s">
        <v>6</v>
      </c>
      <c r="I5" s="128"/>
      <c r="J5" s="129" t="s">
        <v>7</v>
      </c>
      <c r="K5" s="129" t="s">
        <v>8</v>
      </c>
      <c r="L5" s="129"/>
    </row>
    <row r="6" spans="1:12" ht="69" customHeight="1" x14ac:dyDescent="0.35">
      <c r="A6" s="135"/>
      <c r="B6" s="135"/>
      <c r="C6" s="137"/>
      <c r="D6" s="137"/>
      <c r="E6" s="138"/>
      <c r="F6" s="3" t="s">
        <v>9</v>
      </c>
      <c r="G6" s="4" t="s">
        <v>16</v>
      </c>
      <c r="H6" s="4" t="s">
        <v>10</v>
      </c>
      <c r="I6" s="4" t="s">
        <v>11</v>
      </c>
      <c r="J6" s="129"/>
      <c r="K6" s="129"/>
      <c r="L6" s="129"/>
    </row>
    <row r="7" spans="1:12" ht="72.599999999999994" customHeight="1" x14ac:dyDescent="0.35">
      <c r="A7" s="130" t="s">
        <v>17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2"/>
    </row>
    <row r="8" spans="1:12" x14ac:dyDescent="0.35">
      <c r="B8" s="1"/>
    </row>
    <row r="9" spans="1:12" x14ac:dyDescent="0.35">
      <c r="B9" s="1"/>
    </row>
    <row r="10" spans="1:12" x14ac:dyDescent="0.35">
      <c r="B10" s="1"/>
    </row>
    <row r="11" spans="1:12" x14ac:dyDescent="0.35">
      <c r="B11" s="5"/>
    </row>
    <row r="12" spans="1:12" ht="64.150000000000006" customHeight="1" x14ac:dyDescent="0.35">
      <c r="B12" s="6" t="s">
        <v>14</v>
      </c>
      <c r="C12" s="8"/>
    </row>
    <row r="13" spans="1:12" x14ac:dyDescent="0.35">
      <c r="B13" s="7"/>
    </row>
    <row r="14" spans="1:12" x14ac:dyDescent="0.35">
      <c r="B14" s="7"/>
    </row>
    <row r="15" spans="1:12" ht="35.450000000000003" customHeight="1" x14ac:dyDescent="0.35">
      <c r="B15" s="7"/>
    </row>
    <row r="16" spans="1:12" x14ac:dyDescent="0.35">
      <c r="B16" s="7"/>
    </row>
  </sheetData>
  <mergeCells count="14">
    <mergeCell ref="H5:I5"/>
    <mergeCell ref="J5:J6"/>
    <mergeCell ref="K5:L6"/>
    <mergeCell ref="A7:L7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1:R17"/>
  <sheetViews>
    <sheetView topLeftCell="F13" zoomScaleNormal="100" zoomScalePageLayoutView="90" workbookViewId="0">
      <selection activeCell="M8" sqref="M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15" t="s">
        <v>129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</row>
    <row r="2" spans="1:18" s="44" customFormat="1" x14ac:dyDescent="0.2">
      <c r="A2" s="115" t="s">
        <v>70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41"/>
      <c r="Q2" s="41"/>
    </row>
    <row r="5" spans="1:18" s="44" customFormat="1" ht="36.6" customHeight="1" x14ac:dyDescent="0.2">
      <c r="A5" s="116" t="s">
        <v>1</v>
      </c>
      <c r="B5" s="116" t="s">
        <v>2</v>
      </c>
      <c r="C5" s="111" t="s">
        <v>22</v>
      </c>
      <c r="D5" s="111" t="s">
        <v>3</v>
      </c>
      <c r="E5" s="117" t="s">
        <v>4</v>
      </c>
      <c r="F5" s="118" t="s">
        <v>5</v>
      </c>
      <c r="G5" s="118"/>
      <c r="H5" s="111" t="s">
        <v>6</v>
      </c>
      <c r="I5" s="111"/>
      <c r="J5" s="111" t="s">
        <v>7</v>
      </c>
      <c r="K5" s="111" t="s">
        <v>8</v>
      </c>
      <c r="L5" s="111"/>
      <c r="M5" s="112" t="s">
        <v>62</v>
      </c>
      <c r="N5" s="113" t="s">
        <v>23</v>
      </c>
      <c r="O5" s="114"/>
    </row>
    <row r="6" spans="1:18" s="44" customFormat="1" ht="65.25" x14ac:dyDescent="0.2">
      <c r="A6" s="116"/>
      <c r="B6" s="116"/>
      <c r="C6" s="111"/>
      <c r="D6" s="111"/>
      <c r="E6" s="117"/>
      <c r="F6" s="46" t="s">
        <v>9</v>
      </c>
      <c r="G6" s="62" t="s">
        <v>15</v>
      </c>
      <c r="H6" s="62" t="s">
        <v>10</v>
      </c>
      <c r="I6" s="62" t="s">
        <v>11</v>
      </c>
      <c r="J6" s="111"/>
      <c r="K6" s="111"/>
      <c r="L6" s="111"/>
      <c r="M6" s="112"/>
      <c r="N6" s="47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66" t="s">
        <v>102</v>
      </c>
      <c r="C7" s="51">
        <v>16000</v>
      </c>
      <c r="D7" s="51">
        <v>16000</v>
      </c>
      <c r="E7" s="39" t="s">
        <v>13</v>
      </c>
      <c r="F7" s="52" t="s">
        <v>115</v>
      </c>
      <c r="G7" s="53">
        <f>D7</f>
        <v>16000</v>
      </c>
      <c r="H7" s="52" t="str">
        <f>F7</f>
        <v>บ. วิน วิน 25 โซลูชั่น จำกัด</v>
      </c>
      <c r="I7" s="53">
        <f>G7</f>
        <v>16000</v>
      </c>
      <c r="J7" s="54" t="s">
        <v>75</v>
      </c>
      <c r="K7" s="55" t="s">
        <v>116</v>
      </c>
      <c r="L7" s="56" t="s">
        <v>111</v>
      </c>
      <c r="M7" s="57" t="s">
        <v>78</v>
      </c>
      <c r="N7" s="76" t="s">
        <v>31</v>
      </c>
      <c r="O7" s="40"/>
      <c r="R7" s="58"/>
    </row>
    <row r="8" spans="1:18" s="44" customFormat="1" ht="46.5" customHeight="1" x14ac:dyDescent="0.2">
      <c r="A8" s="49">
        <v>2</v>
      </c>
      <c r="B8" s="68" t="s">
        <v>104</v>
      </c>
      <c r="C8" s="51">
        <v>360000</v>
      </c>
      <c r="D8" s="51">
        <v>360000</v>
      </c>
      <c r="E8" s="39" t="s">
        <v>13</v>
      </c>
      <c r="F8" s="52" t="s">
        <v>117</v>
      </c>
      <c r="G8" s="53">
        <f t="shared" ref="G8:G14" si="0">D8</f>
        <v>360000</v>
      </c>
      <c r="H8" s="52" t="str">
        <f t="shared" ref="H8:H14" si="1">F8</f>
        <v>บ. สมาร์ทเทคนิค จำกัด</v>
      </c>
      <c r="I8" s="53">
        <f t="shared" ref="I8:I14" si="2">G8</f>
        <v>360000</v>
      </c>
      <c r="J8" s="54" t="s">
        <v>75</v>
      </c>
      <c r="K8" s="55" t="s">
        <v>120</v>
      </c>
      <c r="L8" s="56" t="s">
        <v>111</v>
      </c>
      <c r="M8" s="57" t="s">
        <v>80</v>
      </c>
      <c r="N8" s="40"/>
      <c r="O8" s="76" t="s">
        <v>31</v>
      </c>
      <c r="R8" s="58"/>
    </row>
    <row r="9" spans="1:18" s="44" customFormat="1" ht="46.5" customHeight="1" x14ac:dyDescent="0.2">
      <c r="A9" s="49">
        <v>3</v>
      </c>
      <c r="B9" s="67" t="s">
        <v>103</v>
      </c>
      <c r="C9" s="51">
        <v>80000</v>
      </c>
      <c r="D9" s="53">
        <v>80000</v>
      </c>
      <c r="E9" s="39" t="s">
        <v>13</v>
      </c>
      <c r="F9" s="52" t="s">
        <v>109</v>
      </c>
      <c r="G9" s="53">
        <f t="shared" si="0"/>
        <v>80000</v>
      </c>
      <c r="H9" s="52" t="str">
        <f t="shared" ref="H9:H10" si="3">F9</f>
        <v>บ. ยูเอชเอ็ม จำกัด</v>
      </c>
      <c r="I9" s="53">
        <f t="shared" si="2"/>
        <v>80000</v>
      </c>
      <c r="J9" s="54" t="s">
        <v>75</v>
      </c>
      <c r="K9" s="55" t="s">
        <v>110</v>
      </c>
      <c r="L9" s="56" t="s">
        <v>111</v>
      </c>
      <c r="M9" s="57" t="s">
        <v>112</v>
      </c>
      <c r="N9" s="40"/>
      <c r="O9" s="76" t="s">
        <v>31</v>
      </c>
    </row>
    <row r="10" spans="1:18" s="44" customFormat="1" ht="46.5" customHeight="1" x14ac:dyDescent="0.2">
      <c r="A10" s="49">
        <v>4</v>
      </c>
      <c r="B10" s="65" t="s">
        <v>106</v>
      </c>
      <c r="C10" s="51">
        <v>140000</v>
      </c>
      <c r="D10" s="51">
        <v>140000</v>
      </c>
      <c r="E10" s="39" t="s">
        <v>13</v>
      </c>
      <c r="F10" s="52" t="s">
        <v>113</v>
      </c>
      <c r="G10" s="53">
        <f t="shared" si="0"/>
        <v>140000</v>
      </c>
      <c r="H10" s="52" t="str">
        <f t="shared" si="3"/>
        <v>บ. เจนบรรเจิด จำกัด</v>
      </c>
      <c r="I10" s="53">
        <f t="shared" si="2"/>
        <v>140000</v>
      </c>
      <c r="J10" s="54" t="s">
        <v>75</v>
      </c>
      <c r="K10" s="55" t="s">
        <v>114</v>
      </c>
      <c r="L10" s="56" t="s">
        <v>118</v>
      </c>
      <c r="M10" s="57" t="s">
        <v>80</v>
      </c>
      <c r="N10" s="40"/>
      <c r="O10" s="76" t="s">
        <v>31</v>
      </c>
    </row>
    <row r="11" spans="1:18" s="44" customFormat="1" ht="46.5" customHeight="1" x14ac:dyDescent="0.2">
      <c r="A11" s="49">
        <v>5</v>
      </c>
      <c r="B11" s="63" t="s">
        <v>105</v>
      </c>
      <c r="C11" s="51">
        <v>280000</v>
      </c>
      <c r="D11" s="51">
        <v>280000</v>
      </c>
      <c r="E11" s="39" t="s">
        <v>13</v>
      </c>
      <c r="F11" s="52" t="s">
        <v>86</v>
      </c>
      <c r="G11" s="53">
        <f t="shared" si="0"/>
        <v>280000</v>
      </c>
      <c r="H11" s="52" t="str">
        <f t="shared" si="1"/>
        <v>บ. เอสวีอาร์ เอ็นจิเนียริ่งแอนด์ซัพพลาย จำกัด</v>
      </c>
      <c r="I11" s="53">
        <f t="shared" si="2"/>
        <v>280000</v>
      </c>
      <c r="J11" s="54" t="s">
        <v>75</v>
      </c>
      <c r="K11" s="55" t="s">
        <v>121</v>
      </c>
      <c r="L11" s="56" t="s">
        <v>118</v>
      </c>
      <c r="M11" s="57" t="s">
        <v>80</v>
      </c>
      <c r="N11" s="76" t="s">
        <v>31</v>
      </c>
      <c r="O11" s="40"/>
      <c r="R11" s="58"/>
    </row>
    <row r="12" spans="1:18" s="44" customFormat="1" ht="46.5" customHeight="1" x14ac:dyDescent="0.2">
      <c r="A12" s="49">
        <v>6</v>
      </c>
      <c r="B12" s="63" t="s">
        <v>107</v>
      </c>
      <c r="C12" s="51">
        <v>420000</v>
      </c>
      <c r="D12" s="51">
        <v>420000</v>
      </c>
      <c r="E12" s="39" t="s">
        <v>13</v>
      </c>
      <c r="F12" s="52" t="s">
        <v>86</v>
      </c>
      <c r="G12" s="53">
        <f t="shared" si="0"/>
        <v>420000</v>
      </c>
      <c r="H12" s="52" t="str">
        <f t="shared" si="1"/>
        <v>บ. เอสวีอาร์ เอ็นจิเนียริ่งแอนด์ซัพพลาย จำกัด</v>
      </c>
      <c r="I12" s="53">
        <f t="shared" si="2"/>
        <v>420000</v>
      </c>
      <c r="J12" s="54" t="s">
        <v>75</v>
      </c>
      <c r="K12" s="55" t="s">
        <v>122</v>
      </c>
      <c r="L12" s="56" t="s">
        <v>119</v>
      </c>
      <c r="M12" s="57" t="s">
        <v>80</v>
      </c>
      <c r="N12" s="76" t="s">
        <v>31</v>
      </c>
      <c r="O12" s="40"/>
    </row>
    <row r="13" spans="1:18" s="44" customFormat="1" ht="46.5" customHeight="1" x14ac:dyDescent="0.2">
      <c r="A13" s="49">
        <v>7</v>
      </c>
      <c r="B13" s="50" t="s">
        <v>108</v>
      </c>
      <c r="C13" s="51">
        <v>89750</v>
      </c>
      <c r="D13" s="51">
        <v>89750</v>
      </c>
      <c r="E13" s="39" t="s">
        <v>13</v>
      </c>
      <c r="F13" s="52" t="s">
        <v>123</v>
      </c>
      <c r="G13" s="53">
        <f t="shared" si="0"/>
        <v>89750</v>
      </c>
      <c r="H13" s="52" t="str">
        <f t="shared" si="1"/>
        <v>บ. เอ็น.ซี.อาร์ รับเบอร์ อินดัสตรี้ จำกัด</v>
      </c>
      <c r="I13" s="53">
        <f t="shared" si="2"/>
        <v>89750</v>
      </c>
      <c r="J13" s="54" t="s">
        <v>75</v>
      </c>
      <c r="K13" s="55" t="s">
        <v>124</v>
      </c>
      <c r="L13" s="56" t="s">
        <v>125</v>
      </c>
      <c r="M13" s="57" t="s">
        <v>112</v>
      </c>
      <c r="N13" s="40"/>
      <c r="O13" s="76" t="s">
        <v>31</v>
      </c>
      <c r="R13" s="58"/>
    </row>
    <row r="14" spans="1:18" s="44" customFormat="1" ht="72" customHeight="1" x14ac:dyDescent="0.2">
      <c r="A14" s="49">
        <v>8</v>
      </c>
      <c r="B14" s="63" t="s">
        <v>133</v>
      </c>
      <c r="C14" s="51">
        <v>81000</v>
      </c>
      <c r="D14" s="51">
        <v>81000</v>
      </c>
      <c r="E14" s="39" t="s">
        <v>13</v>
      </c>
      <c r="F14" s="52" t="s">
        <v>132</v>
      </c>
      <c r="G14" s="53">
        <f t="shared" si="0"/>
        <v>81000</v>
      </c>
      <c r="H14" s="52" t="str">
        <f t="shared" si="1"/>
        <v>บ. โฟลว์แล็บ แอนด์ เซอร์วิส จำกัด</v>
      </c>
      <c r="I14" s="53">
        <f t="shared" si="2"/>
        <v>81000</v>
      </c>
      <c r="J14" s="54" t="s">
        <v>75</v>
      </c>
      <c r="K14" s="55" t="s">
        <v>126</v>
      </c>
      <c r="L14" s="56" t="s">
        <v>127</v>
      </c>
      <c r="M14" s="57" t="s">
        <v>128</v>
      </c>
      <c r="N14" s="40"/>
      <c r="O14" s="76" t="s">
        <v>31</v>
      </c>
      <c r="R14" s="58"/>
    </row>
    <row r="15" spans="1:18" x14ac:dyDescent="0.5">
      <c r="C15" s="59"/>
      <c r="G15" s="60"/>
      <c r="I15" s="60"/>
      <c r="R15" s="61"/>
    </row>
    <row r="17" spans="3:3" x14ac:dyDescent="0.5">
      <c r="C17" s="61"/>
    </row>
  </sheetData>
  <mergeCells count="13"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  <mergeCell ref="K5:L6"/>
    <mergeCell ref="M5:M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</sheetPr>
  <dimension ref="A1:R17"/>
  <sheetViews>
    <sheetView topLeftCell="A9" zoomScaleNormal="100" zoomScalePageLayoutView="90" workbookViewId="0">
      <selection activeCell="D7" sqref="D7:D14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2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15" t="s">
        <v>73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15" t="s">
        <v>70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42"/>
      <c r="N2" s="41"/>
      <c r="O2" s="41"/>
      <c r="P2" s="41"/>
      <c r="Q2" s="41"/>
      <c r="R2" s="41"/>
    </row>
    <row r="3" spans="1:18" x14ac:dyDescent="0.5">
      <c r="A3" s="115" t="s">
        <v>71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16" t="s">
        <v>1</v>
      </c>
      <c r="B5" s="116" t="s">
        <v>2</v>
      </c>
      <c r="C5" s="111" t="s">
        <v>22</v>
      </c>
      <c r="D5" s="111" t="s">
        <v>3</v>
      </c>
      <c r="E5" s="117" t="s">
        <v>4</v>
      </c>
      <c r="F5" s="118" t="s">
        <v>5</v>
      </c>
      <c r="G5" s="118"/>
      <c r="H5" s="111" t="s">
        <v>6</v>
      </c>
      <c r="I5" s="111"/>
      <c r="J5" s="111" t="s">
        <v>7</v>
      </c>
      <c r="K5" s="111" t="s">
        <v>8</v>
      </c>
      <c r="L5" s="111"/>
      <c r="M5" s="112" t="s">
        <v>62</v>
      </c>
      <c r="N5" s="113" t="s">
        <v>23</v>
      </c>
      <c r="O5" s="114"/>
    </row>
    <row r="6" spans="1:18" s="44" customFormat="1" ht="65.25" x14ac:dyDescent="0.2">
      <c r="A6" s="116"/>
      <c r="B6" s="116"/>
      <c r="C6" s="111"/>
      <c r="D6" s="111"/>
      <c r="E6" s="117"/>
      <c r="F6" s="70" t="s">
        <v>9</v>
      </c>
      <c r="G6" s="69" t="s">
        <v>15</v>
      </c>
      <c r="H6" s="69" t="s">
        <v>10</v>
      </c>
      <c r="I6" s="69" t="s">
        <v>11</v>
      </c>
      <c r="J6" s="111"/>
      <c r="K6" s="111"/>
      <c r="L6" s="111"/>
      <c r="M6" s="112"/>
      <c r="N6" s="71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50" t="s">
        <v>67</v>
      </c>
      <c r="C7" s="51">
        <v>15000</v>
      </c>
      <c r="D7" s="51">
        <f>11214.95*1.07</f>
        <v>11999.996500000001</v>
      </c>
      <c r="E7" s="39" t="s">
        <v>13</v>
      </c>
      <c r="F7" s="52" t="s">
        <v>74</v>
      </c>
      <c r="G7" s="53">
        <f>D7</f>
        <v>11999.996500000001</v>
      </c>
      <c r="H7" s="52" t="str">
        <f>F7</f>
        <v>บ.  นอบ์พ คอร์ปอเรชั่น กรุ๊ป จำกัด</v>
      </c>
      <c r="I7" s="53">
        <f>G7</f>
        <v>11999.996500000001</v>
      </c>
      <c r="J7" s="54" t="s">
        <v>75</v>
      </c>
      <c r="K7" s="55" t="s">
        <v>76</v>
      </c>
      <c r="L7" s="56" t="s">
        <v>77</v>
      </c>
      <c r="M7" s="57" t="s">
        <v>78</v>
      </c>
      <c r="N7" s="40" t="s">
        <v>100</v>
      </c>
      <c r="O7" s="40"/>
      <c r="R7" s="58"/>
    </row>
    <row r="8" spans="1:18" s="44" customFormat="1" ht="67.5" customHeight="1" x14ac:dyDescent="0.2">
      <c r="A8" s="49">
        <v>2</v>
      </c>
      <c r="B8" s="50" t="s">
        <v>68</v>
      </c>
      <c r="C8" s="51">
        <v>23500</v>
      </c>
      <c r="D8" s="53">
        <v>25100</v>
      </c>
      <c r="E8" s="39" t="s">
        <v>13</v>
      </c>
      <c r="F8" s="52" t="s">
        <v>85</v>
      </c>
      <c r="G8" s="53">
        <f>21800*1.07</f>
        <v>23326</v>
      </c>
      <c r="H8" s="52" t="str">
        <f t="shared" ref="H8:I14" si="0">F8</f>
        <v xml:space="preserve">บ.  แสงปัญญาพาณิชย์ จำกัด </v>
      </c>
      <c r="I8" s="53">
        <f t="shared" si="0"/>
        <v>23326</v>
      </c>
      <c r="J8" s="54" t="s">
        <v>75</v>
      </c>
      <c r="K8" s="55" t="s">
        <v>89</v>
      </c>
      <c r="L8" s="56" t="s">
        <v>95</v>
      </c>
      <c r="M8" s="57" t="s">
        <v>79</v>
      </c>
      <c r="N8" s="40" t="s">
        <v>100</v>
      </c>
      <c r="O8" s="40"/>
    </row>
    <row r="9" spans="1:18" s="44" customFormat="1" ht="46.5" customHeight="1" x14ac:dyDescent="0.2">
      <c r="A9" s="49">
        <v>3</v>
      </c>
      <c r="B9" s="50" t="s">
        <v>82</v>
      </c>
      <c r="C9" s="51">
        <v>100000</v>
      </c>
      <c r="D9" s="51">
        <f>99650*1.07</f>
        <v>106625.5</v>
      </c>
      <c r="E9" s="39" t="s">
        <v>13</v>
      </c>
      <c r="F9" s="52" t="s">
        <v>86</v>
      </c>
      <c r="G9" s="53">
        <f t="shared" ref="G9:G13" si="1">D9</f>
        <v>106625.5</v>
      </c>
      <c r="H9" s="52" t="str">
        <f t="shared" si="0"/>
        <v>บ. เอสวีอาร์ เอ็นจิเนียริ่งแอนด์ซัพพลาย จำกัด</v>
      </c>
      <c r="I9" s="53">
        <f t="shared" si="0"/>
        <v>106625.5</v>
      </c>
      <c r="J9" s="54" t="s">
        <v>75</v>
      </c>
      <c r="K9" s="55" t="s">
        <v>90</v>
      </c>
      <c r="L9" s="56" t="s">
        <v>96</v>
      </c>
      <c r="M9" s="57" t="s">
        <v>80</v>
      </c>
      <c r="N9" s="40" t="s">
        <v>100</v>
      </c>
      <c r="O9" s="40"/>
      <c r="R9" s="58"/>
    </row>
    <row r="10" spans="1:18" s="44" customFormat="1" ht="46.5" customHeight="1" x14ac:dyDescent="0.2">
      <c r="A10" s="49">
        <v>4</v>
      </c>
      <c r="B10" s="50" t="s">
        <v>69</v>
      </c>
      <c r="C10" s="51">
        <v>465300</v>
      </c>
      <c r="D10" s="51">
        <f>465300*1.07</f>
        <v>497871</v>
      </c>
      <c r="E10" s="39" t="s">
        <v>13</v>
      </c>
      <c r="F10" s="52" t="s">
        <v>87</v>
      </c>
      <c r="G10" s="53">
        <f>D10</f>
        <v>497871</v>
      </c>
      <c r="H10" s="52" t="str">
        <f t="shared" si="0"/>
        <v xml:space="preserve">บ.  ธาราเอเชีย จำกัด </v>
      </c>
      <c r="I10" s="53">
        <f t="shared" si="0"/>
        <v>497871</v>
      </c>
      <c r="J10" s="54" t="s">
        <v>75</v>
      </c>
      <c r="K10" s="55" t="s">
        <v>91</v>
      </c>
      <c r="L10" s="56" t="s">
        <v>96</v>
      </c>
      <c r="M10" s="57" t="s">
        <v>81</v>
      </c>
      <c r="N10" s="40"/>
      <c r="O10" s="40" t="s">
        <v>100</v>
      </c>
      <c r="R10" s="58"/>
    </row>
    <row r="11" spans="1:18" s="44" customFormat="1" ht="46.5" customHeight="1" x14ac:dyDescent="0.2">
      <c r="A11" s="49">
        <v>5</v>
      </c>
      <c r="B11" s="50" t="s">
        <v>83</v>
      </c>
      <c r="C11" s="51">
        <v>200000</v>
      </c>
      <c r="D11" s="51">
        <f>200000*1.07</f>
        <v>214000</v>
      </c>
      <c r="E11" s="39" t="s">
        <v>13</v>
      </c>
      <c r="F11" s="52" t="s">
        <v>86</v>
      </c>
      <c r="G11" s="53">
        <f t="shared" si="1"/>
        <v>214000</v>
      </c>
      <c r="H11" s="52" t="str">
        <f t="shared" si="0"/>
        <v>บ. เอสวีอาร์ เอ็นจิเนียริ่งแอนด์ซัพพลาย จำกัด</v>
      </c>
      <c r="I11" s="53">
        <f t="shared" si="0"/>
        <v>214000</v>
      </c>
      <c r="J11" s="54" t="s">
        <v>75</v>
      </c>
      <c r="K11" s="55" t="s">
        <v>92</v>
      </c>
      <c r="L11" s="56" t="s">
        <v>97</v>
      </c>
      <c r="M11" s="57" t="s">
        <v>81</v>
      </c>
      <c r="N11" s="40" t="s">
        <v>100</v>
      </c>
      <c r="O11" s="40"/>
    </row>
    <row r="12" spans="1:18" s="44" customFormat="1" ht="46.5" customHeight="1" x14ac:dyDescent="0.2">
      <c r="A12" s="49">
        <v>6</v>
      </c>
      <c r="B12" s="50" t="s">
        <v>84</v>
      </c>
      <c r="C12" s="51">
        <v>8000</v>
      </c>
      <c r="D12" s="51">
        <f>7950*1.07</f>
        <v>8506.5</v>
      </c>
      <c r="E12" s="39" t="s">
        <v>13</v>
      </c>
      <c r="F12" s="52" t="s">
        <v>88</v>
      </c>
      <c r="G12" s="53">
        <f t="shared" si="1"/>
        <v>8506.5</v>
      </c>
      <c r="H12" s="52" t="str">
        <f t="shared" si="0"/>
        <v>หจก. ตรีอุดม</v>
      </c>
      <c r="I12" s="53">
        <f t="shared" si="0"/>
        <v>8506.5</v>
      </c>
      <c r="J12" s="54" t="s">
        <v>75</v>
      </c>
      <c r="K12" s="55" t="s">
        <v>93</v>
      </c>
      <c r="L12" s="56" t="s">
        <v>98</v>
      </c>
      <c r="M12" s="57" t="s">
        <v>81</v>
      </c>
      <c r="N12" s="40" t="s">
        <v>100</v>
      </c>
      <c r="O12" s="40"/>
    </row>
    <row r="13" spans="1:18" s="44" customFormat="1" ht="46.5" customHeight="1" x14ac:dyDescent="0.2">
      <c r="A13" s="49">
        <v>7</v>
      </c>
      <c r="B13" s="50" t="s">
        <v>65</v>
      </c>
      <c r="C13" s="51">
        <v>60000</v>
      </c>
      <c r="D13" s="51">
        <f>38180*1.07</f>
        <v>40852.600000000006</v>
      </c>
      <c r="E13" s="39" t="s">
        <v>13</v>
      </c>
      <c r="F13" s="52" t="s">
        <v>88</v>
      </c>
      <c r="G13" s="53">
        <f t="shared" si="1"/>
        <v>40852.600000000006</v>
      </c>
      <c r="H13" s="52" t="str">
        <f t="shared" si="0"/>
        <v>หจก. ตรีอุดม</v>
      </c>
      <c r="I13" s="53">
        <f t="shared" si="0"/>
        <v>40852.600000000006</v>
      </c>
      <c r="J13" s="54" t="s">
        <v>75</v>
      </c>
      <c r="K13" s="55" t="s">
        <v>94</v>
      </c>
      <c r="L13" s="56" t="s">
        <v>98</v>
      </c>
      <c r="M13" s="57" t="s">
        <v>81</v>
      </c>
      <c r="N13" s="40" t="s">
        <v>100</v>
      </c>
      <c r="O13" s="40"/>
      <c r="R13" s="58"/>
    </row>
    <row r="14" spans="1:18" s="44" customFormat="1" ht="46.5" customHeight="1" x14ac:dyDescent="0.2">
      <c r="A14" s="49">
        <v>8</v>
      </c>
      <c r="B14" s="50" t="s">
        <v>66</v>
      </c>
      <c r="C14" s="51">
        <v>32000</v>
      </c>
      <c r="D14" s="51">
        <f>15800*1.07</f>
        <v>16906</v>
      </c>
      <c r="E14" s="39" t="s">
        <v>13</v>
      </c>
      <c r="F14" s="52" t="s">
        <v>88</v>
      </c>
      <c r="G14" s="53">
        <f>D14</f>
        <v>16906</v>
      </c>
      <c r="H14" s="52" t="str">
        <f t="shared" si="0"/>
        <v>หจก. ตรีอุดม</v>
      </c>
      <c r="I14" s="53">
        <f t="shared" si="0"/>
        <v>16906</v>
      </c>
      <c r="J14" s="54" t="s">
        <v>75</v>
      </c>
      <c r="K14" s="55" t="s">
        <v>99</v>
      </c>
      <c r="L14" s="56" t="s">
        <v>98</v>
      </c>
      <c r="M14" s="57" t="s">
        <v>81</v>
      </c>
      <c r="N14" s="40" t="s">
        <v>100</v>
      </c>
      <c r="O14" s="40"/>
      <c r="R14" s="58"/>
    </row>
    <row r="15" spans="1:18" x14ac:dyDescent="0.5">
      <c r="C15" s="59"/>
      <c r="G15" s="60"/>
      <c r="I15" s="60"/>
      <c r="R15" s="61"/>
    </row>
    <row r="17" spans="3:3" x14ac:dyDescent="0.5">
      <c r="C17" s="61"/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</sheetPr>
  <dimension ref="A1:R18"/>
  <sheetViews>
    <sheetView topLeftCell="A10" zoomScaleNormal="100" zoomScalePageLayoutView="90" workbookViewId="0">
      <selection activeCell="F14" sqref="F14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15" t="s">
        <v>130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15" t="s">
        <v>70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42"/>
      <c r="N2" s="41"/>
      <c r="O2" s="41"/>
      <c r="P2" s="41"/>
      <c r="Q2" s="41"/>
      <c r="R2" s="41"/>
    </row>
    <row r="3" spans="1:18" x14ac:dyDescent="0.5">
      <c r="A3" s="115" t="s">
        <v>131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42"/>
      <c r="N3" s="41"/>
      <c r="O3" s="41"/>
      <c r="P3" s="41"/>
      <c r="Q3" s="41"/>
      <c r="R3" s="41"/>
    </row>
    <row r="6" spans="1:18" s="44" customFormat="1" ht="36.6" customHeight="1" x14ac:dyDescent="0.2">
      <c r="A6" s="116" t="s">
        <v>1</v>
      </c>
      <c r="B6" s="116" t="s">
        <v>2</v>
      </c>
      <c r="C6" s="111" t="s">
        <v>22</v>
      </c>
      <c r="D6" s="111" t="s">
        <v>3</v>
      </c>
      <c r="E6" s="117" t="s">
        <v>4</v>
      </c>
      <c r="F6" s="118" t="s">
        <v>5</v>
      </c>
      <c r="G6" s="118"/>
      <c r="H6" s="111" t="s">
        <v>6</v>
      </c>
      <c r="I6" s="111"/>
      <c r="J6" s="111" t="s">
        <v>7</v>
      </c>
      <c r="K6" s="111" t="s">
        <v>8</v>
      </c>
      <c r="L6" s="111"/>
      <c r="M6" s="112" t="s">
        <v>62</v>
      </c>
      <c r="N6" s="113" t="s">
        <v>23</v>
      </c>
      <c r="O6" s="114"/>
    </row>
    <row r="7" spans="1:18" s="44" customFormat="1" ht="65.25" x14ac:dyDescent="0.2">
      <c r="A7" s="116"/>
      <c r="B7" s="116"/>
      <c r="C7" s="111"/>
      <c r="D7" s="111"/>
      <c r="E7" s="117"/>
      <c r="F7" s="70" t="s">
        <v>9</v>
      </c>
      <c r="G7" s="69" t="s">
        <v>15</v>
      </c>
      <c r="H7" s="69" t="s">
        <v>10</v>
      </c>
      <c r="I7" s="69" t="s">
        <v>11</v>
      </c>
      <c r="J7" s="111"/>
      <c r="K7" s="111"/>
      <c r="L7" s="111"/>
      <c r="M7" s="112"/>
      <c r="N7" s="71" t="s">
        <v>24</v>
      </c>
      <c r="O7" s="48" t="s">
        <v>101</v>
      </c>
    </row>
    <row r="8" spans="1:18" s="44" customFormat="1" ht="67.5" customHeight="1" x14ac:dyDescent="0.2">
      <c r="A8" s="49">
        <v>1</v>
      </c>
      <c r="B8" s="66" t="s">
        <v>102</v>
      </c>
      <c r="C8" s="51">
        <v>16000</v>
      </c>
      <c r="D8" s="51">
        <v>15840</v>
      </c>
      <c r="E8" s="39" t="s">
        <v>13</v>
      </c>
      <c r="F8" s="52" t="s">
        <v>115</v>
      </c>
      <c r="G8" s="53">
        <f>D8</f>
        <v>15840</v>
      </c>
      <c r="H8" s="52" t="str">
        <f>F8</f>
        <v>บ. วิน วิน 25 โซลูชั่น จำกัด</v>
      </c>
      <c r="I8" s="53">
        <f>G8</f>
        <v>15840</v>
      </c>
      <c r="J8" s="54" t="s">
        <v>75</v>
      </c>
      <c r="K8" s="55" t="s">
        <v>116</v>
      </c>
      <c r="L8" s="56" t="s">
        <v>111</v>
      </c>
      <c r="M8" s="57" t="s">
        <v>78</v>
      </c>
      <c r="N8" s="40" t="s">
        <v>100</v>
      </c>
      <c r="O8" s="40"/>
      <c r="R8" s="58"/>
    </row>
    <row r="9" spans="1:18" s="44" customFormat="1" ht="46.5" customHeight="1" x14ac:dyDescent="0.2">
      <c r="A9" s="49">
        <v>2</v>
      </c>
      <c r="B9" s="68" t="s">
        <v>104</v>
      </c>
      <c r="C9" s="51">
        <v>360000</v>
      </c>
      <c r="D9" s="51">
        <v>347750</v>
      </c>
      <c r="E9" s="39" t="s">
        <v>13</v>
      </c>
      <c r="F9" s="52" t="s">
        <v>117</v>
      </c>
      <c r="G9" s="53">
        <f t="shared" ref="G9:G14" si="0">D9</f>
        <v>347750</v>
      </c>
      <c r="H9" s="52" t="str">
        <f t="shared" ref="H9:I15" si="1">F9</f>
        <v>บ. สมาร์ทเทคนิค จำกัด</v>
      </c>
      <c r="I9" s="53">
        <f t="shared" si="1"/>
        <v>347750</v>
      </c>
      <c r="J9" s="54" t="s">
        <v>75</v>
      </c>
      <c r="K9" s="55" t="s">
        <v>120</v>
      </c>
      <c r="L9" s="56" t="s">
        <v>111</v>
      </c>
      <c r="M9" s="57" t="s">
        <v>80</v>
      </c>
      <c r="N9" s="40"/>
      <c r="O9" s="40" t="s">
        <v>100</v>
      </c>
      <c r="R9" s="58"/>
    </row>
    <row r="10" spans="1:18" s="44" customFormat="1" ht="46.5" customHeight="1" x14ac:dyDescent="0.2">
      <c r="A10" s="49">
        <v>3</v>
      </c>
      <c r="B10" s="67" t="s">
        <v>103</v>
      </c>
      <c r="C10" s="51">
        <v>80000</v>
      </c>
      <c r="D10" s="53">
        <v>85600</v>
      </c>
      <c r="E10" s="39" t="s">
        <v>13</v>
      </c>
      <c r="F10" s="52" t="s">
        <v>109</v>
      </c>
      <c r="G10" s="53">
        <v>85600</v>
      </c>
      <c r="H10" s="52" t="str">
        <f t="shared" si="1"/>
        <v>บ. ยูเอชเอ็ม จำกัด</v>
      </c>
      <c r="I10" s="53">
        <f t="shared" si="1"/>
        <v>85600</v>
      </c>
      <c r="J10" s="54" t="s">
        <v>75</v>
      </c>
      <c r="K10" s="55" t="s">
        <v>110</v>
      </c>
      <c r="L10" s="56" t="s">
        <v>111</v>
      </c>
      <c r="M10" s="57" t="s">
        <v>112</v>
      </c>
      <c r="N10" s="40"/>
      <c r="O10" s="40" t="s">
        <v>100</v>
      </c>
    </row>
    <row r="11" spans="1:18" s="44" customFormat="1" ht="46.5" customHeight="1" x14ac:dyDescent="0.2">
      <c r="A11" s="49">
        <v>4</v>
      </c>
      <c r="B11" s="65" t="s">
        <v>106</v>
      </c>
      <c r="C11" s="51">
        <v>140000</v>
      </c>
      <c r="D11" s="51">
        <v>144450</v>
      </c>
      <c r="E11" s="39" t="s">
        <v>13</v>
      </c>
      <c r="F11" s="52" t="s">
        <v>113</v>
      </c>
      <c r="G11" s="53">
        <f t="shared" ref="G11" si="2">D11</f>
        <v>144450</v>
      </c>
      <c r="H11" s="52" t="str">
        <f t="shared" si="1"/>
        <v>บ. เจนบรรเจิด จำกัด</v>
      </c>
      <c r="I11" s="53">
        <f t="shared" si="1"/>
        <v>144450</v>
      </c>
      <c r="J11" s="54" t="s">
        <v>75</v>
      </c>
      <c r="K11" s="55" t="s">
        <v>114</v>
      </c>
      <c r="L11" s="56" t="s">
        <v>118</v>
      </c>
      <c r="M11" s="57" t="s">
        <v>80</v>
      </c>
      <c r="N11" s="40"/>
      <c r="O11" s="40" t="s">
        <v>100</v>
      </c>
    </row>
    <row r="12" spans="1:18" s="44" customFormat="1" ht="46.5" customHeight="1" x14ac:dyDescent="0.2">
      <c r="A12" s="49">
        <v>5</v>
      </c>
      <c r="B12" s="63" t="s">
        <v>105</v>
      </c>
      <c r="C12" s="51">
        <v>280000</v>
      </c>
      <c r="D12" s="51">
        <v>299600</v>
      </c>
      <c r="E12" s="39" t="s">
        <v>13</v>
      </c>
      <c r="F12" s="52" t="s">
        <v>86</v>
      </c>
      <c r="G12" s="53">
        <f>D12</f>
        <v>299600</v>
      </c>
      <c r="H12" s="52" t="str">
        <f t="shared" si="1"/>
        <v>บ. เอสวีอาร์ เอ็นจิเนียริ่งแอนด์ซัพพลาย จำกัด</v>
      </c>
      <c r="I12" s="53">
        <f t="shared" si="1"/>
        <v>299600</v>
      </c>
      <c r="J12" s="54" t="s">
        <v>75</v>
      </c>
      <c r="K12" s="55" t="s">
        <v>121</v>
      </c>
      <c r="L12" s="56" t="s">
        <v>118</v>
      </c>
      <c r="M12" s="57" t="s">
        <v>80</v>
      </c>
      <c r="N12" s="40" t="s">
        <v>100</v>
      </c>
      <c r="O12" s="40"/>
      <c r="R12" s="58"/>
    </row>
    <row r="13" spans="1:18" s="44" customFormat="1" ht="46.5" customHeight="1" x14ac:dyDescent="0.2">
      <c r="A13" s="49">
        <v>6</v>
      </c>
      <c r="B13" s="63" t="s">
        <v>107</v>
      </c>
      <c r="C13" s="51">
        <v>420000</v>
      </c>
      <c r="D13" s="51">
        <v>449400</v>
      </c>
      <c r="E13" s="39" t="s">
        <v>13</v>
      </c>
      <c r="F13" s="52" t="s">
        <v>86</v>
      </c>
      <c r="G13" s="53">
        <f t="shared" si="0"/>
        <v>449400</v>
      </c>
      <c r="H13" s="52" t="str">
        <f t="shared" si="1"/>
        <v>บ. เอสวีอาร์ เอ็นจิเนียริ่งแอนด์ซัพพลาย จำกัด</v>
      </c>
      <c r="I13" s="53">
        <f t="shared" si="1"/>
        <v>449400</v>
      </c>
      <c r="J13" s="54" t="s">
        <v>75</v>
      </c>
      <c r="K13" s="55" t="s">
        <v>122</v>
      </c>
      <c r="L13" s="56" t="s">
        <v>119</v>
      </c>
      <c r="M13" s="57" t="s">
        <v>80</v>
      </c>
      <c r="N13" s="40" t="s">
        <v>100</v>
      </c>
      <c r="O13" s="40"/>
    </row>
    <row r="14" spans="1:18" s="44" customFormat="1" ht="46.5" customHeight="1" x14ac:dyDescent="0.2">
      <c r="A14" s="49">
        <v>7</v>
      </c>
      <c r="B14" s="50" t="s">
        <v>108</v>
      </c>
      <c r="C14" s="51">
        <v>89750</v>
      </c>
      <c r="D14" s="51">
        <v>96032.5</v>
      </c>
      <c r="E14" s="39" t="s">
        <v>13</v>
      </c>
      <c r="F14" s="52" t="s">
        <v>123</v>
      </c>
      <c r="G14" s="53">
        <f t="shared" si="0"/>
        <v>96032.5</v>
      </c>
      <c r="H14" s="52" t="str">
        <f t="shared" si="1"/>
        <v>บ. เอ็น.ซี.อาร์ รับเบอร์ อินดัสตรี้ จำกัด</v>
      </c>
      <c r="I14" s="53">
        <f t="shared" si="1"/>
        <v>96032.5</v>
      </c>
      <c r="J14" s="54" t="s">
        <v>75</v>
      </c>
      <c r="K14" s="55" t="s">
        <v>124</v>
      </c>
      <c r="L14" s="56" t="s">
        <v>125</v>
      </c>
      <c r="M14" s="57" t="s">
        <v>112</v>
      </c>
      <c r="N14" s="40"/>
      <c r="O14" s="40" t="s">
        <v>100</v>
      </c>
      <c r="R14" s="58"/>
    </row>
    <row r="15" spans="1:18" s="44" customFormat="1" ht="72" customHeight="1" x14ac:dyDescent="0.2">
      <c r="A15" s="49">
        <v>8</v>
      </c>
      <c r="B15" s="63" t="s">
        <v>133</v>
      </c>
      <c r="C15" s="51">
        <v>81000</v>
      </c>
      <c r="D15" s="51">
        <v>86670</v>
      </c>
      <c r="E15" s="39" t="s">
        <v>13</v>
      </c>
      <c r="F15" s="52" t="s">
        <v>132</v>
      </c>
      <c r="G15" s="53">
        <f>D15</f>
        <v>86670</v>
      </c>
      <c r="H15" s="52" t="str">
        <f t="shared" si="1"/>
        <v>บ. โฟลว์แล็บ แอนด์ เซอร์วิส จำกัด</v>
      </c>
      <c r="I15" s="53">
        <f t="shared" si="1"/>
        <v>86670</v>
      </c>
      <c r="J15" s="54" t="s">
        <v>75</v>
      </c>
      <c r="K15" s="55" t="s">
        <v>126</v>
      </c>
      <c r="L15" s="56" t="s">
        <v>127</v>
      </c>
      <c r="M15" s="57" t="s">
        <v>128</v>
      </c>
      <c r="N15" s="40"/>
      <c r="O15" s="40" t="s">
        <v>100</v>
      </c>
      <c r="R15" s="58"/>
    </row>
    <row r="16" spans="1:18" x14ac:dyDescent="0.5">
      <c r="C16" s="59"/>
      <c r="G16" s="60"/>
      <c r="I16" s="60"/>
      <c r="R16" s="61"/>
    </row>
    <row r="18" spans="3:3" x14ac:dyDescent="0.5">
      <c r="C18" s="61"/>
    </row>
  </sheetData>
  <mergeCells count="14"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  <mergeCell ref="J6:J7"/>
    <mergeCell ref="K6:L7"/>
    <mergeCell ref="M6:M7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39997558519241921"/>
  </sheetPr>
  <dimension ref="A1:R11"/>
  <sheetViews>
    <sheetView topLeftCell="A4" zoomScaleNormal="100" zoomScalePageLayoutView="90" workbookViewId="0">
      <selection activeCell="K8" sqref="K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15" t="s">
        <v>172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</row>
    <row r="2" spans="1:18" s="44" customFormat="1" x14ac:dyDescent="0.2">
      <c r="A2" s="115" t="s">
        <v>70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41"/>
      <c r="Q2" s="41"/>
    </row>
    <row r="5" spans="1:18" s="44" customFormat="1" ht="36.6" customHeight="1" x14ac:dyDescent="0.2">
      <c r="A5" s="116" t="s">
        <v>1</v>
      </c>
      <c r="B5" s="116" t="s">
        <v>2</v>
      </c>
      <c r="C5" s="111" t="s">
        <v>22</v>
      </c>
      <c r="D5" s="111" t="s">
        <v>152</v>
      </c>
      <c r="E5" s="117" t="s">
        <v>4</v>
      </c>
      <c r="F5" s="118" t="s">
        <v>5</v>
      </c>
      <c r="G5" s="118"/>
      <c r="H5" s="111" t="s">
        <v>6</v>
      </c>
      <c r="I5" s="111"/>
      <c r="J5" s="111" t="s">
        <v>7</v>
      </c>
      <c r="K5" s="111" t="s">
        <v>8</v>
      </c>
      <c r="L5" s="111"/>
      <c r="M5" s="112" t="s">
        <v>62</v>
      </c>
      <c r="N5" s="113" t="s">
        <v>23</v>
      </c>
      <c r="O5" s="114"/>
    </row>
    <row r="6" spans="1:18" s="44" customFormat="1" ht="65.25" x14ac:dyDescent="0.2">
      <c r="A6" s="116"/>
      <c r="B6" s="116"/>
      <c r="C6" s="111"/>
      <c r="D6" s="111"/>
      <c r="E6" s="117"/>
      <c r="F6" s="83" t="s">
        <v>9</v>
      </c>
      <c r="G6" s="81" t="s">
        <v>15</v>
      </c>
      <c r="H6" s="81" t="s">
        <v>10</v>
      </c>
      <c r="I6" s="81" t="s">
        <v>166</v>
      </c>
      <c r="J6" s="111"/>
      <c r="K6" s="111"/>
      <c r="L6" s="111"/>
      <c r="M6" s="112"/>
      <c r="N6" s="82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68" t="str">
        <f>'สขร_ม.ค. 65'!B8</f>
        <v>วัสดุอุปกรณ์ในการซ่อมมาตรวัดน้ำ จำนวน 28 รายการ</v>
      </c>
      <c r="C7" s="80">
        <f>'สขร_ม.ค. 65'!C8</f>
        <v>75174.5</v>
      </c>
      <c r="D7" s="51">
        <f>C7</f>
        <v>75174.5</v>
      </c>
      <c r="E7" s="39" t="s">
        <v>13</v>
      </c>
      <c r="F7" s="52" t="str">
        <f>'สขร_ม.ค. 65'!F8</f>
        <v>หจก. ธาราเอ็นจิเนียริ่ง</v>
      </c>
      <c r="G7" s="53">
        <f>D7</f>
        <v>75174.5</v>
      </c>
      <c r="H7" s="52" t="str">
        <f>F7</f>
        <v>หจก. ธาราเอ็นจิเนียริ่ง</v>
      </c>
      <c r="I7" s="53">
        <f>G7</f>
        <v>75174.5</v>
      </c>
      <c r="J7" s="54" t="s">
        <v>75</v>
      </c>
      <c r="K7" s="55" t="str">
        <f>'สขร_ม.ค. 65'!K8</f>
        <v>PO.3300052672</v>
      </c>
      <c r="L7" s="55" t="str">
        <f>'สขร_ม.ค. 65'!L8</f>
        <v>ลว. 20 มกราคม 2565</v>
      </c>
      <c r="M7" s="57" t="s">
        <v>112</v>
      </c>
      <c r="N7" s="76" t="s">
        <v>31</v>
      </c>
      <c r="O7" s="77"/>
      <c r="R7" s="58"/>
    </row>
    <row r="8" spans="1:18" s="44" customFormat="1" ht="63.75" customHeight="1" x14ac:dyDescent="0.2">
      <c r="A8" s="49">
        <v>2</v>
      </c>
      <c r="B8" s="68" t="str">
        <f>'สขร_ม.ค. 65'!B9</f>
        <v>งานจ้างปรับปรุงเครื่องทดสอบความเที่ยงตรงมาตรวัดน้ำ ขนาด 3 นิ้ว - 4 นิ้ว</v>
      </c>
      <c r="C8" s="80">
        <f>'สขร_ม.ค. 65'!C9</f>
        <v>1500000</v>
      </c>
      <c r="D8" s="51">
        <f t="shared" ref="D8" si="0">C8</f>
        <v>1500000</v>
      </c>
      <c r="E8" s="39" t="str">
        <f>'สขร_ม.ค. 65'!E9</f>
        <v>วิธี e-bidding</v>
      </c>
      <c r="F8" s="52" t="s">
        <v>164</v>
      </c>
      <c r="G8" s="53">
        <v>1500000</v>
      </c>
      <c r="H8" s="52" t="str">
        <f>'สขร_ม.ค. 65'!H9</f>
        <v>บ. ออโรร่า ออสเตรลิส จำกัด</v>
      </c>
      <c r="I8" s="53">
        <f t="shared" ref="I8" si="1">G8</f>
        <v>1500000</v>
      </c>
      <c r="J8" s="54" t="s">
        <v>75</v>
      </c>
      <c r="K8" s="55" t="str">
        <f>'สขร_ม.ค. 65'!K9</f>
        <v>PO.03300052728</v>
      </c>
      <c r="L8" s="55" t="str">
        <f>'สขร_ม.ค. 65'!L9</f>
        <v>ลว. 25 มกราคม 2565</v>
      </c>
      <c r="M8" s="57" t="s">
        <v>80</v>
      </c>
      <c r="N8" s="76" t="s">
        <v>31</v>
      </c>
      <c r="O8" s="76"/>
      <c r="R8" s="58"/>
    </row>
    <row r="9" spans="1:18" x14ac:dyDescent="0.5">
      <c r="C9" s="59"/>
      <c r="G9" s="60"/>
      <c r="I9" s="60"/>
      <c r="R9" s="61"/>
    </row>
    <row r="10" spans="1:18" x14ac:dyDescent="0.5">
      <c r="G10" s="84"/>
    </row>
    <row r="11" spans="1:18" x14ac:dyDescent="0.5">
      <c r="C11" s="61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39997558519241921"/>
  </sheetPr>
  <dimension ref="A1:R14"/>
  <sheetViews>
    <sheetView topLeftCell="A4" zoomScaleNormal="100" zoomScalePageLayoutView="90" workbookViewId="0">
      <selection activeCell="I7" sqref="I7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15" t="s">
        <v>151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</row>
    <row r="2" spans="1:18" s="44" customFormat="1" x14ac:dyDescent="0.2">
      <c r="A2" s="115" t="s">
        <v>70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41"/>
      <c r="Q2" s="41"/>
    </row>
    <row r="5" spans="1:18" s="44" customFormat="1" ht="36.6" customHeight="1" x14ac:dyDescent="0.2">
      <c r="A5" s="116" t="s">
        <v>1</v>
      </c>
      <c r="B5" s="116" t="s">
        <v>2</v>
      </c>
      <c r="C5" s="111" t="s">
        <v>22</v>
      </c>
      <c r="D5" s="111" t="s">
        <v>152</v>
      </c>
      <c r="E5" s="117" t="s">
        <v>4</v>
      </c>
      <c r="F5" s="118" t="s">
        <v>5</v>
      </c>
      <c r="G5" s="118"/>
      <c r="H5" s="111" t="s">
        <v>6</v>
      </c>
      <c r="I5" s="111"/>
      <c r="J5" s="111" t="s">
        <v>7</v>
      </c>
      <c r="K5" s="111" t="s">
        <v>8</v>
      </c>
      <c r="L5" s="111"/>
      <c r="M5" s="112" t="s">
        <v>62</v>
      </c>
      <c r="N5" s="113" t="s">
        <v>23</v>
      </c>
      <c r="O5" s="114"/>
    </row>
    <row r="6" spans="1:18" s="44" customFormat="1" ht="65.25" x14ac:dyDescent="0.2">
      <c r="A6" s="116"/>
      <c r="B6" s="116"/>
      <c r="C6" s="111"/>
      <c r="D6" s="111"/>
      <c r="E6" s="117"/>
      <c r="F6" s="73" t="s">
        <v>9</v>
      </c>
      <c r="G6" s="72" t="s">
        <v>15</v>
      </c>
      <c r="H6" s="72" t="s">
        <v>10</v>
      </c>
      <c r="I6" s="72" t="s">
        <v>166</v>
      </c>
      <c r="J6" s="111"/>
      <c r="K6" s="111"/>
      <c r="L6" s="111"/>
      <c r="M6" s="112"/>
      <c r="N6" s="74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68" t="str">
        <f>'สขร_ธ.ค. 64'!B8</f>
        <v>ปะเก็นยางฝาบนและปะเก็นพลาสติก ยี่ห้อ ASAHI (GMK) ศก. 1/2 นิ้ว</v>
      </c>
      <c r="C7" s="75">
        <f>'สขร_ธ.ค. 64'!C8</f>
        <v>155000</v>
      </c>
      <c r="D7" s="51">
        <f>C7</f>
        <v>155000</v>
      </c>
      <c r="E7" s="39" t="s">
        <v>13</v>
      </c>
      <c r="F7" s="52" t="str">
        <f>'สขร_ธ.ค. 64'!F8</f>
        <v>บ. จินดาสุขคอมเมอร์เชียล (1980) จำกัด</v>
      </c>
      <c r="G7" s="53">
        <f>D7</f>
        <v>155000</v>
      </c>
      <c r="H7" s="52" t="str">
        <f>F7</f>
        <v>บ. จินดาสุขคอมเมอร์เชียล (1980) จำกัด</v>
      </c>
      <c r="I7" s="53">
        <f>G7</f>
        <v>155000</v>
      </c>
      <c r="J7" s="54" t="s">
        <v>75</v>
      </c>
      <c r="K7" s="55" t="str">
        <f>'สขร_ธ.ค. 64'!K8</f>
        <v>PO.3300052049</v>
      </c>
      <c r="L7" s="55" t="str">
        <f>'สขร_ธ.ค. 64'!L8</f>
        <v>ลว. 1 ธันวาคม 2564</v>
      </c>
      <c r="M7" s="57" t="s">
        <v>112</v>
      </c>
      <c r="N7" s="76" t="s">
        <v>31</v>
      </c>
      <c r="O7" s="77"/>
      <c r="R7" s="58"/>
    </row>
    <row r="8" spans="1:18" s="44" customFormat="1" ht="46.5" customHeight="1" x14ac:dyDescent="0.2">
      <c r="A8" s="49">
        <v>2</v>
      </c>
      <c r="B8" s="68" t="str">
        <f>'สขร_ธ.ค. 64'!B9</f>
        <v>สีพ่นมาตรวัดน้ำ</v>
      </c>
      <c r="C8" s="75">
        <f>'สขร_ธ.ค. 64'!C9</f>
        <v>288000</v>
      </c>
      <c r="D8" s="51">
        <f t="shared" ref="D8:D10" si="0">C8</f>
        <v>288000</v>
      </c>
      <c r="E8" s="39" t="s">
        <v>13</v>
      </c>
      <c r="F8" s="52" t="str">
        <f>'สขร_ธ.ค. 64'!F9</f>
        <v>บ. ทีโอเอ เพ้นท์  (ประเทศไทย) จำกัด</v>
      </c>
      <c r="G8" s="53">
        <f t="shared" ref="G8:G10" si="1">D8</f>
        <v>288000</v>
      </c>
      <c r="H8" s="52" t="str">
        <f t="shared" ref="H8:I10" si="2">F8</f>
        <v>บ. ทีโอเอ เพ้นท์  (ประเทศไทย) จำกัด</v>
      </c>
      <c r="I8" s="53">
        <f t="shared" si="2"/>
        <v>288000</v>
      </c>
      <c r="J8" s="54" t="s">
        <v>75</v>
      </c>
      <c r="K8" s="55" t="str">
        <f>'สขร_ธ.ค. 64'!K9</f>
        <v>PO.3300052075</v>
      </c>
      <c r="L8" s="55" t="str">
        <f>'สขร_ธ.ค. 64'!L9</f>
        <v>ลว. 2 ธันวาคม 2564</v>
      </c>
      <c r="M8" s="57" t="s">
        <v>112</v>
      </c>
      <c r="N8" s="77"/>
      <c r="O8" s="76" t="s">
        <v>31</v>
      </c>
      <c r="R8" s="58"/>
    </row>
    <row r="9" spans="1:18" s="44" customFormat="1" ht="46.5" customHeight="1" x14ac:dyDescent="0.2">
      <c r="A9" s="49">
        <v>3</v>
      </c>
      <c r="B9" s="68" t="str">
        <f>'สขร_ธ.ค. 64'!B10</f>
        <v xml:space="preserve">ปะเก็นยางยูเนียนมาตรวัดน้ำขนาด ศก. 1 นิ้ว </v>
      </c>
      <c r="C9" s="75">
        <f>'สขร_ธ.ค. 64'!C10</f>
        <v>12000</v>
      </c>
      <c r="D9" s="51">
        <f t="shared" si="0"/>
        <v>12000</v>
      </c>
      <c r="E9" s="39" t="s">
        <v>13</v>
      </c>
      <c r="F9" s="52" t="str">
        <f>'สขร_ธ.ค. 64'!F10</f>
        <v>บ. ยูเอชเอ็ม จำกัด</v>
      </c>
      <c r="G9" s="53">
        <f t="shared" si="1"/>
        <v>12000</v>
      </c>
      <c r="H9" s="52" t="str">
        <f t="shared" si="2"/>
        <v>บ. ยูเอชเอ็ม จำกัด</v>
      </c>
      <c r="I9" s="53">
        <f t="shared" si="2"/>
        <v>12000</v>
      </c>
      <c r="J9" s="54" t="s">
        <v>75</v>
      </c>
      <c r="K9" s="55" t="str">
        <f>'สขร_ธ.ค. 64'!K10</f>
        <v>PO.3300052239</v>
      </c>
      <c r="L9" s="55" t="str">
        <f>'สขร_ธ.ค. 64'!L10</f>
        <v>ลว. 14 ธันวาคม 2564</v>
      </c>
      <c r="M9" s="57" t="s">
        <v>112</v>
      </c>
      <c r="N9" s="77"/>
      <c r="O9" s="76" t="s">
        <v>31</v>
      </c>
    </row>
    <row r="10" spans="1:18" s="44" customFormat="1" ht="46.5" customHeight="1" x14ac:dyDescent="0.2">
      <c r="A10" s="49">
        <v>4</v>
      </c>
      <c r="B10" s="68" t="str">
        <f>'สขร_ธ.ค. 64'!B11</f>
        <v>หมึกพิมพ์ จำนวน 14 รายการ</v>
      </c>
      <c r="C10" s="75">
        <f>'สขร_ธ.ค. 64'!C11</f>
        <v>76900</v>
      </c>
      <c r="D10" s="51">
        <f t="shared" si="0"/>
        <v>76900</v>
      </c>
      <c r="E10" s="39" t="s">
        <v>13</v>
      </c>
      <c r="F10" s="52" t="str">
        <f>'สขร_ธ.ค. 64'!F11</f>
        <v>บ.ยูไนเต็ด พีพีอาร์ กรุ๊ป จำกัด</v>
      </c>
      <c r="G10" s="53">
        <f t="shared" si="1"/>
        <v>76900</v>
      </c>
      <c r="H10" s="52" t="str">
        <f t="shared" si="2"/>
        <v>บ.ยูไนเต็ด พีพีอาร์ กรุ๊ป จำกัด</v>
      </c>
      <c r="I10" s="53">
        <f t="shared" si="2"/>
        <v>76900</v>
      </c>
      <c r="J10" s="54" t="s">
        <v>75</v>
      </c>
      <c r="K10" s="55" t="str">
        <f>'สขร_ธ.ค. 64'!K11</f>
        <v>PO.3300052215</v>
      </c>
      <c r="L10" s="55" t="str">
        <f>'สขร_ธ.ค. 64'!L11</f>
        <v>ลว. 14 ธันวาคม 2564</v>
      </c>
      <c r="M10" s="57" t="s">
        <v>153</v>
      </c>
      <c r="N10" s="76" t="s">
        <v>31</v>
      </c>
      <c r="O10" s="77"/>
    </row>
    <row r="11" spans="1:18" s="44" customFormat="1" ht="73.5" customHeight="1" x14ac:dyDescent="0.2">
      <c r="A11" s="49">
        <v>5</v>
      </c>
      <c r="B11" s="63" t="str">
        <f>'สขร_ธ.ค. 64'!B12</f>
        <v>จ้างชุบถ้วยป้องกันสนามแม่เหล็กด้วยกระบวนการชุบสังกะสี ด้วยเทคนิคไฟฟ้าเคมี</v>
      </c>
      <c r="C11" s="79">
        <f>'สขร_ธ.ค. 64'!C12</f>
        <v>54000</v>
      </c>
      <c r="D11" s="79">
        <f>'สขร_ธ.ค. 64'!D12</f>
        <v>54000</v>
      </c>
      <c r="E11" s="79" t="str">
        <f>'สขร_ธ.ค. 64'!E12</f>
        <v>วิธีเฉพาะเจาะจง</v>
      </c>
      <c r="F11" s="80" t="str">
        <f>'สขร_ธ.ค. 64'!F12</f>
        <v>นายกัณณ์ เครือพงศ์ศักดิ์</v>
      </c>
      <c r="G11" s="79">
        <f>'สขร_ธ.ค. 64'!G12</f>
        <v>54000</v>
      </c>
      <c r="H11" s="80" t="str">
        <f>'สขร_ธ.ค. 64'!H12</f>
        <v>นายกัณณ์ เครือพงศ์ศักดิ์</v>
      </c>
      <c r="I11" s="79">
        <f>'สขร_ธ.ค. 64'!I12</f>
        <v>54000</v>
      </c>
      <c r="J11" s="54" t="s">
        <v>75</v>
      </c>
      <c r="K11" s="55" t="str">
        <f>'สขร_ธ.ค. 64'!K12</f>
        <v>PO.3300052361</v>
      </c>
      <c r="L11" s="55" t="str">
        <f>'สขร_ธ.ค. 64'!L12</f>
        <v>ลว. 23 ธันวาคม 2564</v>
      </c>
      <c r="M11" s="57" t="s">
        <v>128</v>
      </c>
      <c r="N11" s="77"/>
      <c r="O11" s="76" t="s">
        <v>31</v>
      </c>
      <c r="R11" s="58"/>
    </row>
    <row r="12" spans="1:18" x14ac:dyDescent="0.5">
      <c r="C12" s="59"/>
      <c r="G12" s="60"/>
      <c r="I12" s="60"/>
      <c r="R12" s="61"/>
    </row>
    <row r="14" spans="1:18" x14ac:dyDescent="0.5">
      <c r="C14" s="61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39997558519241921"/>
  </sheetPr>
  <dimension ref="A1:R12"/>
  <sheetViews>
    <sheetView topLeftCell="A7" zoomScaleNormal="100" zoomScalePageLayoutView="90" workbookViewId="0">
      <selection activeCell="B9" sqref="B9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15" t="s">
        <v>169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15" t="s">
        <v>70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42"/>
      <c r="N2" s="41"/>
      <c r="O2" s="41"/>
      <c r="P2" s="41"/>
      <c r="Q2" s="41"/>
      <c r="R2" s="41"/>
    </row>
    <row r="3" spans="1:18" x14ac:dyDescent="0.5">
      <c r="A3" s="115" t="s">
        <v>170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42"/>
      <c r="N3" s="41"/>
      <c r="O3" s="41"/>
      <c r="P3" s="41"/>
      <c r="Q3" s="41"/>
      <c r="R3" s="41"/>
    </row>
    <row r="6" spans="1:18" s="44" customFormat="1" ht="36.6" customHeight="1" x14ac:dyDescent="0.2">
      <c r="A6" s="116" t="s">
        <v>1</v>
      </c>
      <c r="B6" s="116" t="s">
        <v>2</v>
      </c>
      <c r="C6" s="111" t="s">
        <v>22</v>
      </c>
      <c r="D6" s="111" t="s">
        <v>3</v>
      </c>
      <c r="E6" s="117" t="s">
        <v>4</v>
      </c>
      <c r="F6" s="118" t="s">
        <v>5</v>
      </c>
      <c r="G6" s="118"/>
      <c r="H6" s="111" t="s">
        <v>6</v>
      </c>
      <c r="I6" s="111"/>
      <c r="J6" s="111" t="s">
        <v>7</v>
      </c>
      <c r="K6" s="111" t="s">
        <v>8</v>
      </c>
      <c r="L6" s="111"/>
      <c r="M6" s="112" t="s">
        <v>62</v>
      </c>
      <c r="N6" s="113" t="s">
        <v>23</v>
      </c>
      <c r="O6" s="114"/>
    </row>
    <row r="7" spans="1:18" s="44" customFormat="1" ht="65.25" x14ac:dyDescent="0.2">
      <c r="A7" s="116"/>
      <c r="B7" s="116"/>
      <c r="C7" s="111"/>
      <c r="D7" s="111"/>
      <c r="E7" s="117"/>
      <c r="F7" s="83" t="s">
        <v>9</v>
      </c>
      <c r="G7" s="81" t="s">
        <v>15</v>
      </c>
      <c r="H7" s="81" t="s">
        <v>10</v>
      </c>
      <c r="I7" s="81" t="s">
        <v>11</v>
      </c>
      <c r="J7" s="111"/>
      <c r="K7" s="111"/>
      <c r="L7" s="111"/>
      <c r="M7" s="112"/>
      <c r="N7" s="82" t="s">
        <v>24</v>
      </c>
      <c r="O7" s="48" t="s">
        <v>101</v>
      </c>
    </row>
    <row r="8" spans="1:18" s="44" customFormat="1" ht="67.5" customHeight="1" x14ac:dyDescent="0.2">
      <c r="A8" s="49">
        <v>1</v>
      </c>
      <c r="B8" s="68" t="s">
        <v>158</v>
      </c>
      <c r="C8" s="51">
        <v>75174.5</v>
      </c>
      <c r="D8" s="51">
        <v>80436.72</v>
      </c>
      <c r="E8" s="39" t="s">
        <v>13</v>
      </c>
      <c r="F8" s="52" t="s">
        <v>161</v>
      </c>
      <c r="G8" s="53">
        <f>D8</f>
        <v>80436.72</v>
      </c>
      <c r="H8" s="52" t="str">
        <f>F8</f>
        <v>หจก. ธาราเอ็นจิเนียริ่ง</v>
      </c>
      <c r="I8" s="53">
        <f>G8</f>
        <v>80436.72</v>
      </c>
      <c r="J8" s="54" t="s">
        <v>75</v>
      </c>
      <c r="K8" s="55" t="s">
        <v>159</v>
      </c>
      <c r="L8" s="56" t="s">
        <v>160</v>
      </c>
      <c r="M8" s="57" t="s">
        <v>78</v>
      </c>
      <c r="N8" s="40" t="s">
        <v>100</v>
      </c>
      <c r="O8" s="40"/>
      <c r="R8" s="58"/>
    </row>
    <row r="9" spans="1:18" s="44" customFormat="1" ht="65.25" customHeight="1" x14ac:dyDescent="0.2">
      <c r="A9" s="49">
        <v>2</v>
      </c>
      <c r="B9" s="68" t="s">
        <v>162</v>
      </c>
      <c r="C9" s="51">
        <v>1500000</v>
      </c>
      <c r="D9" s="51">
        <f>C9*1.07</f>
        <v>1605000</v>
      </c>
      <c r="E9" s="64" t="s">
        <v>167</v>
      </c>
      <c r="F9" s="52" t="s">
        <v>163</v>
      </c>
      <c r="G9" s="53" t="s">
        <v>171</v>
      </c>
      <c r="H9" s="52" t="s">
        <v>164</v>
      </c>
      <c r="I9" s="53">
        <v>1594300</v>
      </c>
      <c r="J9" s="54" t="s">
        <v>75</v>
      </c>
      <c r="K9" s="55" t="s">
        <v>168</v>
      </c>
      <c r="L9" s="56" t="s">
        <v>165</v>
      </c>
      <c r="M9" s="57" t="s">
        <v>80</v>
      </c>
      <c r="N9" s="40"/>
      <c r="O9" s="40" t="s">
        <v>100</v>
      </c>
      <c r="R9" s="58"/>
    </row>
    <row r="10" spans="1:18" x14ac:dyDescent="0.5">
      <c r="C10" s="59"/>
      <c r="G10" s="60"/>
      <c r="I10" s="60"/>
      <c r="R10" s="61"/>
    </row>
    <row r="12" spans="1:18" x14ac:dyDescent="0.5">
      <c r="C12" s="61"/>
    </row>
  </sheetData>
  <mergeCells count="14">
    <mergeCell ref="J6:J7"/>
    <mergeCell ref="K6:L7"/>
    <mergeCell ref="M6:M7"/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39997558519241921"/>
  </sheetPr>
  <dimension ref="A1:R15"/>
  <sheetViews>
    <sheetView topLeftCell="A4" zoomScaleNormal="100" zoomScalePageLayoutView="90" workbookViewId="0">
      <selection activeCell="E11" sqref="E11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15" t="s">
        <v>130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15" t="s">
        <v>70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42"/>
      <c r="N2" s="41"/>
      <c r="O2" s="41"/>
      <c r="P2" s="41"/>
      <c r="Q2" s="41"/>
      <c r="R2" s="41"/>
    </row>
    <row r="3" spans="1:18" x14ac:dyDescent="0.5">
      <c r="A3" s="115" t="s">
        <v>136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42"/>
      <c r="N3" s="41"/>
      <c r="O3" s="41"/>
      <c r="P3" s="41"/>
      <c r="Q3" s="41"/>
      <c r="R3" s="41"/>
    </row>
    <row r="6" spans="1:18" s="44" customFormat="1" ht="36.6" customHeight="1" x14ac:dyDescent="0.2">
      <c r="A6" s="116" t="s">
        <v>1</v>
      </c>
      <c r="B6" s="116" t="s">
        <v>2</v>
      </c>
      <c r="C6" s="111" t="s">
        <v>22</v>
      </c>
      <c r="D6" s="111" t="s">
        <v>3</v>
      </c>
      <c r="E6" s="117" t="s">
        <v>4</v>
      </c>
      <c r="F6" s="118" t="s">
        <v>5</v>
      </c>
      <c r="G6" s="118"/>
      <c r="H6" s="111" t="s">
        <v>6</v>
      </c>
      <c r="I6" s="111"/>
      <c r="J6" s="111" t="s">
        <v>7</v>
      </c>
      <c r="K6" s="111" t="s">
        <v>8</v>
      </c>
      <c r="L6" s="111"/>
      <c r="M6" s="112" t="s">
        <v>62</v>
      </c>
      <c r="N6" s="113" t="s">
        <v>23</v>
      </c>
      <c r="O6" s="114"/>
    </row>
    <row r="7" spans="1:18" s="44" customFormat="1" ht="65.25" x14ac:dyDescent="0.2">
      <c r="A7" s="116"/>
      <c r="B7" s="116"/>
      <c r="C7" s="111"/>
      <c r="D7" s="111"/>
      <c r="E7" s="117"/>
      <c r="F7" s="73" t="s">
        <v>9</v>
      </c>
      <c r="G7" s="72" t="s">
        <v>15</v>
      </c>
      <c r="H7" s="72" t="s">
        <v>10</v>
      </c>
      <c r="I7" s="72" t="s">
        <v>11</v>
      </c>
      <c r="J7" s="111"/>
      <c r="K7" s="111"/>
      <c r="L7" s="111"/>
      <c r="M7" s="112"/>
      <c r="N7" s="74" t="s">
        <v>24</v>
      </c>
      <c r="O7" s="48" t="s">
        <v>101</v>
      </c>
    </row>
    <row r="8" spans="1:18" s="44" customFormat="1" ht="67.5" customHeight="1" x14ac:dyDescent="0.2">
      <c r="A8" s="49">
        <v>1</v>
      </c>
      <c r="B8" s="68" t="s">
        <v>137</v>
      </c>
      <c r="C8" s="51">
        <v>155000</v>
      </c>
      <c r="D8" s="51">
        <v>165850</v>
      </c>
      <c r="E8" s="39" t="s">
        <v>13</v>
      </c>
      <c r="F8" s="52" t="s">
        <v>138</v>
      </c>
      <c r="G8" s="53">
        <f>D8</f>
        <v>165850</v>
      </c>
      <c r="H8" s="52" t="str">
        <f>F8</f>
        <v>บ. จินดาสุขคอมเมอร์เชียล (1980) จำกัด</v>
      </c>
      <c r="I8" s="53">
        <f>G8</f>
        <v>165850</v>
      </c>
      <c r="J8" s="54" t="s">
        <v>75</v>
      </c>
      <c r="K8" s="55" t="s">
        <v>139</v>
      </c>
      <c r="L8" s="56" t="s">
        <v>140</v>
      </c>
      <c r="M8" s="57" t="s">
        <v>78</v>
      </c>
      <c r="N8" s="40" t="s">
        <v>100</v>
      </c>
      <c r="O8" s="40"/>
      <c r="R8" s="58"/>
    </row>
    <row r="9" spans="1:18" s="44" customFormat="1" ht="46.5" customHeight="1" x14ac:dyDescent="0.2">
      <c r="A9" s="49">
        <v>2</v>
      </c>
      <c r="B9" s="68" t="s">
        <v>144</v>
      </c>
      <c r="C9" s="51">
        <v>288000</v>
      </c>
      <c r="D9" s="51">
        <f>C9*1.07</f>
        <v>308160</v>
      </c>
      <c r="E9" s="39" t="s">
        <v>13</v>
      </c>
      <c r="F9" s="52" t="s">
        <v>145</v>
      </c>
      <c r="G9" s="53">
        <f t="shared" ref="G9" si="0">D9</f>
        <v>308160</v>
      </c>
      <c r="H9" s="52" t="str">
        <f t="shared" ref="H9:I12" si="1">F9</f>
        <v>บ. ทีโอเอ เพ้นท์  (ประเทศไทย) จำกัด</v>
      </c>
      <c r="I9" s="53">
        <f t="shared" si="1"/>
        <v>308160</v>
      </c>
      <c r="J9" s="54" t="s">
        <v>75</v>
      </c>
      <c r="K9" s="55" t="s">
        <v>146</v>
      </c>
      <c r="L9" s="56" t="s">
        <v>147</v>
      </c>
      <c r="M9" s="57" t="s">
        <v>80</v>
      </c>
      <c r="N9" s="40"/>
      <c r="O9" s="40" t="s">
        <v>100</v>
      </c>
      <c r="R9" s="58"/>
    </row>
    <row r="10" spans="1:18" s="44" customFormat="1" ht="46.5" customHeight="1" x14ac:dyDescent="0.2">
      <c r="A10" s="49">
        <v>3</v>
      </c>
      <c r="B10" s="67" t="s">
        <v>141</v>
      </c>
      <c r="C10" s="51">
        <v>12000</v>
      </c>
      <c r="D10" s="53">
        <f>C10*1.07</f>
        <v>12840</v>
      </c>
      <c r="E10" s="39" t="s">
        <v>13</v>
      </c>
      <c r="F10" s="52" t="s">
        <v>109</v>
      </c>
      <c r="G10" s="53">
        <v>85600</v>
      </c>
      <c r="H10" s="52" t="str">
        <f t="shared" si="1"/>
        <v>บ. ยูเอชเอ็ม จำกัด</v>
      </c>
      <c r="I10" s="53">
        <f t="shared" si="1"/>
        <v>85600</v>
      </c>
      <c r="J10" s="54" t="s">
        <v>75</v>
      </c>
      <c r="K10" s="55" t="s">
        <v>142</v>
      </c>
      <c r="L10" s="56" t="s">
        <v>143</v>
      </c>
      <c r="M10" s="57" t="s">
        <v>112</v>
      </c>
      <c r="N10" s="40"/>
      <c r="O10" s="40" t="s">
        <v>100</v>
      </c>
    </row>
    <row r="11" spans="1:18" s="44" customFormat="1" ht="46.5" customHeight="1" x14ac:dyDescent="0.2">
      <c r="A11" s="49">
        <v>4</v>
      </c>
      <c r="B11" s="65" t="s">
        <v>149</v>
      </c>
      <c r="C11" s="51">
        <v>76900</v>
      </c>
      <c r="D11" s="51">
        <f>C11*1.07</f>
        <v>82283</v>
      </c>
      <c r="E11" s="39" t="s">
        <v>13</v>
      </c>
      <c r="F11" s="52" t="s">
        <v>150</v>
      </c>
      <c r="G11" s="53">
        <f t="shared" ref="G11" si="2">D11</f>
        <v>82283</v>
      </c>
      <c r="H11" s="52" t="str">
        <f t="shared" si="1"/>
        <v>บ.ยูไนเต็ด พีพีอาร์ กรุ๊ป จำกัด</v>
      </c>
      <c r="I11" s="53">
        <f t="shared" si="1"/>
        <v>82283</v>
      </c>
      <c r="J11" s="54" t="s">
        <v>75</v>
      </c>
      <c r="K11" s="55" t="s">
        <v>148</v>
      </c>
      <c r="L11" s="56" t="s">
        <v>143</v>
      </c>
      <c r="M11" s="57" t="s">
        <v>80</v>
      </c>
      <c r="N11" s="40"/>
      <c r="O11" s="40" t="s">
        <v>100</v>
      </c>
    </row>
    <row r="12" spans="1:18" s="44" customFormat="1" ht="73.5" customHeight="1" x14ac:dyDescent="0.2">
      <c r="A12" s="49">
        <v>5</v>
      </c>
      <c r="B12" s="63" t="s">
        <v>156</v>
      </c>
      <c r="C12" s="51">
        <v>54000</v>
      </c>
      <c r="D12" s="51">
        <v>54000</v>
      </c>
      <c r="E12" s="39" t="s">
        <v>13</v>
      </c>
      <c r="F12" s="52" t="s">
        <v>157</v>
      </c>
      <c r="G12" s="53">
        <f>D12</f>
        <v>54000</v>
      </c>
      <c r="H12" s="52" t="str">
        <f t="shared" si="1"/>
        <v>นายกัณณ์ เครือพงศ์ศักดิ์</v>
      </c>
      <c r="I12" s="53">
        <f t="shared" si="1"/>
        <v>54000</v>
      </c>
      <c r="J12" s="54" t="s">
        <v>75</v>
      </c>
      <c r="K12" s="78" t="s">
        <v>154</v>
      </c>
      <c r="L12" s="56" t="s">
        <v>155</v>
      </c>
      <c r="M12" s="57" t="s">
        <v>80</v>
      </c>
      <c r="N12" s="40" t="s">
        <v>100</v>
      </c>
      <c r="O12" s="40"/>
      <c r="R12" s="58"/>
    </row>
    <row r="13" spans="1:18" x14ac:dyDescent="0.5">
      <c r="C13" s="59"/>
      <c r="G13" s="60"/>
      <c r="I13" s="60"/>
      <c r="R13" s="61"/>
    </row>
    <row r="15" spans="1:18" x14ac:dyDescent="0.5">
      <c r="C15" s="61"/>
    </row>
  </sheetData>
  <mergeCells count="14">
    <mergeCell ref="J6:J7"/>
    <mergeCell ref="K6:L7"/>
    <mergeCell ref="M6:M7"/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39997558519241921"/>
  </sheetPr>
  <dimension ref="A1:R11"/>
  <sheetViews>
    <sheetView zoomScaleNormal="100" zoomScalePageLayoutView="90" workbookViewId="0">
      <selection activeCell="D9" sqref="D9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2.1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15" t="s">
        <v>173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15" t="s">
        <v>70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42"/>
      <c r="N2" s="41"/>
      <c r="O2" s="41"/>
      <c r="P2" s="41"/>
      <c r="Q2" s="41"/>
      <c r="R2" s="41"/>
    </row>
    <row r="3" spans="1:18" x14ac:dyDescent="0.5">
      <c r="A3" s="115" t="s">
        <v>174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42"/>
      <c r="N3" s="41"/>
      <c r="O3" s="41"/>
      <c r="P3" s="41"/>
      <c r="Q3" s="41"/>
      <c r="R3" s="41"/>
    </row>
    <row r="6" spans="1:18" s="44" customFormat="1" ht="36.6" customHeight="1" x14ac:dyDescent="0.2">
      <c r="A6" s="116" t="s">
        <v>1</v>
      </c>
      <c r="B6" s="116" t="s">
        <v>2</v>
      </c>
      <c r="C6" s="111" t="s">
        <v>22</v>
      </c>
      <c r="D6" s="111" t="s">
        <v>3</v>
      </c>
      <c r="E6" s="117" t="s">
        <v>4</v>
      </c>
      <c r="F6" s="118" t="s">
        <v>5</v>
      </c>
      <c r="G6" s="118"/>
      <c r="H6" s="111" t="s">
        <v>6</v>
      </c>
      <c r="I6" s="111"/>
      <c r="J6" s="111" t="s">
        <v>7</v>
      </c>
      <c r="K6" s="111" t="s">
        <v>8</v>
      </c>
      <c r="L6" s="111"/>
      <c r="M6" s="112" t="s">
        <v>62</v>
      </c>
      <c r="N6" s="113" t="s">
        <v>23</v>
      </c>
      <c r="O6" s="114"/>
    </row>
    <row r="7" spans="1:18" s="44" customFormat="1" ht="65.25" x14ac:dyDescent="0.2">
      <c r="A7" s="116"/>
      <c r="B7" s="116"/>
      <c r="C7" s="111"/>
      <c r="D7" s="111"/>
      <c r="E7" s="117"/>
      <c r="F7" s="87" t="s">
        <v>9</v>
      </c>
      <c r="G7" s="85" t="s">
        <v>15</v>
      </c>
      <c r="H7" s="85" t="s">
        <v>10</v>
      </c>
      <c r="I7" s="85" t="s">
        <v>11</v>
      </c>
      <c r="J7" s="111"/>
      <c r="K7" s="111"/>
      <c r="L7" s="111"/>
      <c r="M7" s="112"/>
      <c r="N7" s="86" t="s">
        <v>24</v>
      </c>
      <c r="O7" s="48" t="s">
        <v>101</v>
      </c>
    </row>
    <row r="8" spans="1:18" s="44" customFormat="1" ht="67.5" customHeight="1" x14ac:dyDescent="0.2">
      <c r="A8" s="49" t="s">
        <v>175</v>
      </c>
      <c r="B8" s="39" t="s">
        <v>175</v>
      </c>
      <c r="C8" s="51" t="s">
        <v>175</v>
      </c>
      <c r="D8" s="51" t="s">
        <v>175</v>
      </c>
      <c r="E8" s="39" t="s">
        <v>175</v>
      </c>
      <c r="F8" s="52" t="s">
        <v>175</v>
      </c>
      <c r="G8" s="53" t="s">
        <v>175</v>
      </c>
      <c r="H8" s="52" t="s">
        <v>175</v>
      </c>
      <c r="I8" s="53" t="s">
        <v>175</v>
      </c>
      <c r="J8" s="54" t="s">
        <v>175</v>
      </c>
      <c r="K8" s="55" t="s">
        <v>175</v>
      </c>
      <c r="L8" s="56" t="s">
        <v>175</v>
      </c>
      <c r="M8" s="57"/>
      <c r="N8" s="40"/>
      <c r="O8" s="40"/>
      <c r="R8" s="58"/>
    </row>
    <row r="9" spans="1:18" x14ac:dyDescent="0.5">
      <c r="C9" s="59"/>
      <c r="G9" s="60"/>
      <c r="I9" s="60"/>
      <c r="R9" s="61"/>
    </row>
    <row r="11" spans="1:18" x14ac:dyDescent="0.5">
      <c r="C11" s="61"/>
    </row>
  </sheetData>
  <mergeCells count="14">
    <mergeCell ref="J6:J7"/>
    <mergeCell ref="K6:L7"/>
    <mergeCell ref="M6:M7"/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Sme_ต.ค.64</vt:lpstr>
      <vt:lpstr>Sme_พ.ย.64</vt:lpstr>
      <vt:lpstr>สขร_ต.ค.64 </vt:lpstr>
      <vt:lpstr>สขร_พ.ย.64</vt:lpstr>
      <vt:lpstr>Sme_ม.ค. 65</vt:lpstr>
      <vt:lpstr>Sme_ธ.ค. 64</vt:lpstr>
      <vt:lpstr>สขร_ม.ค. 65</vt:lpstr>
      <vt:lpstr>สขร_ธ.ค. 64</vt:lpstr>
      <vt:lpstr>สขร_ก.พ. 65</vt:lpstr>
      <vt:lpstr>สขร_มี.ค. 65</vt:lpstr>
      <vt:lpstr>สขร_เม.ย. 65</vt:lpstr>
      <vt:lpstr>สขร_พ.ค. 65</vt:lpstr>
      <vt:lpstr>สขร_มิ.ย. 65</vt:lpstr>
      <vt:lpstr>สขร_ก.ค. 65</vt:lpstr>
      <vt:lpstr>สขร_ส.ค. 65</vt:lpstr>
      <vt:lpstr>สขร_ก.ย. 65</vt:lpstr>
      <vt:lpstr>ตัวอย่างการกรอก สขร. 75%</vt:lpstr>
      <vt:lpstr>เรื่องร้องเรียนจัดซื้อ (ฝสอ.)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00102654</dc:creator>
  <cp:lastModifiedBy>ธีรรัตน์ เรืองโรจน์</cp:lastModifiedBy>
  <cp:lastPrinted>2022-09-29T08:02:03Z</cp:lastPrinted>
  <dcterms:created xsi:type="dcterms:W3CDTF">2017-01-05T04:39:12Z</dcterms:created>
  <dcterms:modified xsi:type="dcterms:W3CDTF">2022-11-09T07:38:23Z</dcterms:modified>
</cp:coreProperties>
</file>