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10 ก.ค. 69\"/>
    </mc:Choice>
  </mc:AlternateContent>
  <xr:revisionPtr revIDLastSave="0" documentId="13_ncr:1_{87A9600B-CCD6-425A-A121-1437FEC67177}" xr6:coauthVersionLast="36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ก.ค. สขร1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44" i="7" l="1"/>
  <c r="I1138" i="7"/>
  <c r="I1127" i="7" l="1"/>
  <c r="H1117" i="7"/>
  <c r="I1114" i="7"/>
  <c r="I1022" i="7" l="1"/>
  <c r="H1022" i="7"/>
  <c r="I1021" i="7"/>
  <c r="H1021" i="7"/>
  <c r="I1020" i="7"/>
  <c r="H1020" i="7"/>
  <c r="I1019" i="7"/>
  <c r="H1019" i="7"/>
  <c r="I1018" i="7"/>
  <c r="H1018" i="7"/>
  <c r="A1001" i="7"/>
  <c r="A1000" i="7"/>
  <c r="A999" i="7"/>
  <c r="I1006" i="7"/>
  <c r="I1009" i="7" s="1"/>
  <c r="H1006" i="7"/>
  <c r="H994" i="7"/>
  <c r="I990" i="7"/>
  <c r="I997" i="7" s="1"/>
  <c r="H990" i="7"/>
  <c r="I1023" i="7" l="1"/>
  <c r="I956" i="7"/>
  <c r="H956" i="7"/>
  <c r="I951" i="7"/>
  <c r="H951" i="7"/>
  <c r="I949" i="7"/>
  <c r="H949" i="7"/>
  <c r="I945" i="7"/>
  <c r="H945" i="7"/>
  <c r="I934" i="7"/>
  <c r="I913" i="7"/>
  <c r="I884" i="7" l="1"/>
  <c r="I886" i="7" s="1"/>
  <c r="H884" i="7"/>
  <c r="I815" i="7" l="1"/>
  <c r="C815" i="7"/>
  <c r="C787" i="7" l="1"/>
  <c r="I746" i="7"/>
  <c r="A722" i="7" l="1"/>
  <c r="A721" i="7"/>
  <c r="I732" i="7"/>
  <c r="H732" i="7"/>
  <c r="I731" i="7"/>
  <c r="H731" i="7"/>
  <c r="I730" i="7"/>
  <c r="H730" i="7"/>
  <c r="I729" i="7"/>
  <c r="H729" i="7"/>
  <c r="I728" i="7"/>
  <c r="H728" i="7"/>
  <c r="A711" i="7"/>
  <c r="A723" i="7" s="1"/>
  <c r="A710" i="7"/>
  <c r="A709" i="7"/>
  <c r="I716" i="7"/>
  <c r="I719" i="7" s="1"/>
  <c r="H716" i="7"/>
  <c r="H704" i="7"/>
  <c r="I700" i="7"/>
  <c r="I707" i="7" s="1"/>
  <c r="H700" i="7"/>
  <c r="I733" i="7" l="1"/>
  <c r="I691" i="7"/>
  <c r="C691" i="7"/>
  <c r="I489" i="7" l="1"/>
  <c r="D489" i="7"/>
  <c r="C489" i="7"/>
  <c r="I480" i="7"/>
  <c r="D480" i="7"/>
  <c r="C480" i="7"/>
  <c r="I479" i="7"/>
  <c r="C479" i="7"/>
  <c r="D477" i="7"/>
  <c r="D479" i="7" s="1"/>
  <c r="I429" i="7"/>
  <c r="D429" i="7"/>
  <c r="C429" i="7"/>
  <c r="I417" i="7"/>
  <c r="C392" i="7" l="1"/>
  <c r="I391" i="7"/>
  <c r="H391" i="7"/>
  <c r="I390" i="7"/>
  <c r="H390" i="7"/>
  <c r="C382" i="7"/>
  <c r="I381" i="7"/>
  <c r="H381" i="7"/>
  <c r="I380" i="7"/>
  <c r="H380" i="7"/>
  <c r="I379" i="7"/>
  <c r="H379" i="7"/>
  <c r="I378" i="7"/>
  <c r="H378" i="7"/>
  <c r="I377" i="7"/>
  <c r="H377" i="7"/>
  <c r="I376" i="7"/>
  <c r="H376" i="7"/>
  <c r="I375" i="7"/>
  <c r="H375" i="7"/>
  <c r="I392" i="7" l="1"/>
  <c r="I382" i="7"/>
  <c r="I347" i="7"/>
  <c r="I317" i="7" l="1"/>
  <c r="C317" i="7"/>
  <c r="I315" i="7"/>
  <c r="C315" i="7"/>
  <c r="I313" i="7"/>
  <c r="C313" i="7"/>
  <c r="I311" i="7"/>
  <c r="C311" i="7"/>
  <c r="I308" i="7"/>
  <c r="C308" i="7"/>
  <c r="I307" i="7"/>
  <c r="G307" i="7"/>
  <c r="C307" i="7"/>
  <c r="I304" i="7"/>
  <c r="C304" i="7"/>
  <c r="I286" i="7" l="1"/>
  <c r="H281" i="7"/>
  <c r="H274" i="7"/>
  <c r="H263" i="7"/>
  <c r="I262" i="7"/>
  <c r="H262" i="7"/>
  <c r="I261" i="7"/>
  <c r="H261" i="7"/>
  <c r="I260" i="7"/>
  <c r="H260" i="7"/>
  <c r="I259" i="7"/>
  <c r="H259" i="7"/>
  <c r="I258" i="7"/>
  <c r="H258" i="7"/>
  <c r="I257" i="7"/>
  <c r="H257" i="7"/>
  <c r="I256" i="7"/>
  <c r="H256" i="7"/>
  <c r="I264" i="7" l="1"/>
  <c r="I245" i="7"/>
  <c r="G245" i="7"/>
  <c r="I244" i="7"/>
  <c r="G244" i="7"/>
  <c r="I243" i="7"/>
  <c r="G243" i="7"/>
  <c r="I242" i="7"/>
  <c r="G242" i="7"/>
  <c r="I241" i="7"/>
  <c r="G241" i="7"/>
  <c r="I240" i="7"/>
  <c r="G240" i="7"/>
  <c r="I239" i="7"/>
  <c r="G239" i="7"/>
  <c r="I246" i="7" l="1"/>
  <c r="H229" i="7"/>
  <c r="D229" i="7"/>
  <c r="G229" i="7" s="1"/>
  <c r="H228" i="7"/>
  <c r="D228" i="7"/>
  <c r="G228" i="7" s="1"/>
  <c r="H227" i="7"/>
  <c r="D227" i="7"/>
  <c r="G227" i="7" s="1"/>
  <c r="H226" i="7"/>
  <c r="D226" i="7"/>
  <c r="G226" i="7" s="1"/>
  <c r="H225" i="7"/>
  <c r="D225" i="7"/>
  <c r="G225" i="7" s="1"/>
  <c r="H224" i="7"/>
  <c r="D224" i="7"/>
  <c r="G224" i="7" s="1"/>
  <c r="H223" i="7"/>
  <c r="D223" i="7"/>
  <c r="G223" i="7" s="1"/>
  <c r="H222" i="7"/>
  <c r="D222" i="7"/>
  <c r="G222" i="7" s="1"/>
  <c r="H221" i="7"/>
  <c r="D221" i="7"/>
  <c r="G221" i="7" s="1"/>
  <c r="H220" i="7"/>
  <c r="D220" i="7"/>
  <c r="G220" i="7" s="1"/>
  <c r="H219" i="7"/>
  <c r="D219" i="7"/>
  <c r="G219" i="7" s="1"/>
  <c r="H218" i="7"/>
  <c r="D218" i="7"/>
  <c r="G218" i="7" s="1"/>
  <c r="H217" i="7"/>
  <c r="D217" i="7"/>
  <c r="G217" i="7" s="1"/>
  <c r="H216" i="7"/>
  <c r="D216" i="7"/>
  <c r="G216" i="7" s="1"/>
  <c r="I210" i="7" l="1"/>
  <c r="C209" i="7"/>
  <c r="C208" i="7"/>
  <c r="C207" i="7"/>
  <c r="C206" i="7"/>
  <c r="F142" i="7" l="1"/>
  <c r="A140" i="7"/>
  <c r="I148" i="7"/>
  <c r="I107" i="7"/>
  <c r="A48" i="7" l="1"/>
  <c r="A47" i="7"/>
  <c r="I62" i="7"/>
  <c r="I45" i="7"/>
  <c r="I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  <author>ศศิธร ยิ่งเชิดสุข</author>
    <author>ไพทรัพย์ ตั้งลิขิตไพศาล</author>
    <author>00100299</author>
  </authors>
  <commentList>
    <comment ref="C236" authorId="0" shapeId="0" xr:uid="{A00F4935-6675-4E48-8791-DFBB3D1CBE1F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236" authorId="0" shapeId="0" xr:uid="{6AEC2C79-457D-466F-BFC5-DE57C92440AA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237" authorId="0" shapeId="0" xr:uid="{F5A1696C-754E-4FDB-9B82-4C24D6FEF04D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237" authorId="0" shapeId="0" xr:uid="{553606FB-DAB6-4906-A262-BB82EA4495A5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  <comment ref="C372" authorId="1" shapeId="0" xr:uid="{F8DB0D03-4169-4DAB-AB9E-8BCDF1489AEB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372" authorId="1" shapeId="0" xr:uid="{8A68DBC2-FB18-4F1A-9CB9-32F6572BF45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373" authorId="1" shapeId="0" xr:uid="{4F10AF58-E81D-4A7E-BD44-1FC54C120AA9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  <comment ref="C387" authorId="1" shapeId="0" xr:uid="{EBC797DF-3BF7-4C19-A72C-6B2296D5A9A4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387" authorId="1" shapeId="0" xr:uid="{44D7B86F-D83C-4393-A976-B4883622641A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388" authorId="1" shapeId="0" xr:uid="{EA39638C-2580-4B18-A114-FDB4E28BCD8B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  <comment ref="A826" authorId="2" shapeId="0" xr:uid="{5CF1D09B-B9EC-46A5-9713-C67786708AA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829" authorId="2" shapeId="0" xr:uid="{AE1B5812-3B77-4707-BC09-5B76FDD8AF0E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829" authorId="2" shapeId="0" xr:uid="{0819CDFA-AECD-40A9-A6B6-B0B4FDE64283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829" authorId="2" shapeId="0" xr:uid="{AC866A46-5E2D-44BC-9879-565569F157A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  <comment ref="A1080" authorId="3" shapeId="0" xr:uid="{0B5EFBE0-B221-4246-9C6F-9FFEED355312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1080" authorId="3" shapeId="0" xr:uid="{85C55238-7635-4103-8AA7-63EE3ED93D47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1080" authorId="3" shapeId="0" xr:uid="{D7419CA7-4FB4-4A62-832E-BEA136CADFED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1080" authorId="3" shapeId="0" xr:uid="{8718B32E-50C8-41DD-9C9A-18B3F2FC5B41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F1080" authorId="3" shapeId="0" xr:uid="{052E356D-346E-4BE4-8DC0-34C406810C9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1080" authorId="3" shapeId="0" xr:uid="{929E075E-629F-4903-8D32-E1774D7BBE6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1080" authorId="3" shapeId="0" xr:uid="{D93F4ACD-DC82-4F97-BF8E-E8B84CA5D892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1080" authorId="3" shapeId="0" xr:uid="{60BD9ADB-3230-4850-B317-72528B28F3F8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<sst xmlns="http://schemas.openxmlformats.org/spreadsheetml/2006/main" count="3478" uniqueCount="1391">
  <si>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</si>
  <si>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</si>
  <si>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</si>
  <si>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</si>
  <si>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</si>
  <si>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</si>
  <si>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</si>
  <si>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</si>
  <si>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</si>
  <si>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</si>
  <si>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</si>
  <si>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</si>
  <si>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</si>
  <si>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</si>
  <si>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สรุปผลการดำเนินการจัดซื้อจัดจ้างในรอบเดือน กรกฎาคม 2569</t>
  </si>
  <si>
    <t>ส่วนกลาง ฝ่ายจัดหาและพัสดุ การประปานครหลวง</t>
  </si>
  <si>
    <t>วันที่ 31 เดือน กรกฎาคม พ.ศ. 2569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</si>
  <si>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กรกฎาคม </t>
    </r>
    <r>
      <rPr>
        <b/>
        <sz val="14"/>
        <rFont val="TH SarabunPSK"/>
        <family val="2"/>
      </rPr>
      <t>2569</t>
    </r>
  </si>
  <si>
    <t>ผู้ช่วยผู้ว่าการ (ระบบส่งและจ่ายน้ำ) การประปานครหลวง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</si>
  <si>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22 </t>
    </r>
    <r>
      <rPr>
        <b/>
        <sz val="14"/>
        <rFont val="TH SarabunPSK"/>
        <family val="2"/>
      </rPr>
      <t>กรกฎาคม 2569</t>
    </r>
  </si>
  <si>
    <t>ลำดับ
ที่</t>
  </si>
  <si>
    <t>เลขที่และวันที่ของสัญญาหรือข้อตกลง
ในการซื้อ/จ้าง</t>
  </si>
  <si>
    <t>ป้ายอะคริลิคสำหรับติดผนัง ขนาด 21×29.7 ซม. (24 อัน) จำนวน 1 รายการ</t>
  </si>
  <si>
    <t>วิธีเฉพาะเจาะจง</t>
  </si>
  <si>
    <t>ห้างหุ้นส่วนจำกัด ธาราเอ็นจิเนียริ่ง</t>
  </si>
  <si>
    <t>ราคาต่ำสุด</t>
  </si>
  <si>
    <t>เลขที่ 3300075688  ลงวันที่ 16 กรกฎาคม 2569</t>
  </si>
  <si>
    <t>สรุปผลการดำเนินการจัดซื้อจัดจ้างในรอบเดือน....กรกฎาคม....2569......</t>
  </si>
  <si>
    <t>ฝ่ายสื่อสารองค์กร......การประปานครหลวง</t>
  </si>
  <si>
    <t>วันที่ ....23.... เดือน..กรกฎาคม....พ.ศ..2569.........</t>
  </si>
  <si>
    <t>จ้างจัดทำนามบัตรการประปา      นครหลวง ประจำปีงบประมาณ 2569</t>
  </si>
  <si>
    <t>เฉพาะเจาะจง</t>
  </si>
  <si>
    <t>1. บริษัท สหมิตรพริ้นติ้งแอนด์ พับลิสชิ่ง จำกัด
2. บริษัท พิมพ์สวย จำกัด
3. บริษัท เอ็น.จี.เอเวอร์รีติง จำกัด (สำนักงานใหญ่)</t>
  </si>
  <si>
    <t xml:space="preserve">9,520
10,200
17,000
</t>
  </si>
  <si>
    <t>บริษัท สหมิตรพริ้นติ้งแอนด์ พับลิสชิ่ง จำกัด</t>
  </si>
  <si>
    <t>ราคาเหมาะสม</t>
  </si>
  <si>
    <t>ขอเบิกจ้างจัดงานเปิดตัวตู้น้ำประปาดื่มได้</t>
  </si>
  <si>
    <t xml:space="preserve">1.บริษัท วี.เอ.ริช จำกัด (สำงานงานใหญ่)     
2.บริษัท วันฟายน์เดย์ เซอร์วิส จำกัด           
3.บริษัท เบลล์มีเดีย เอเจนซี่ จำกัด </t>
  </si>
  <si>
    <t>100000 
120000 
126000</t>
  </si>
  <si>
    <t>บริษัท วี.เอ.ริช จำกัด(สำงานงานใหญ่)</t>
  </si>
  <si>
    <t>3300075746
14.07.2026</t>
  </si>
  <si>
    <t>3300075804
26.06.2026</t>
  </si>
  <si>
    <t>แบบ สขร.1</t>
  </si>
  <si>
    <t>สำนักงานประปาสาขาสุขุมวิท</t>
  </si>
  <si>
    <t>วันที่ 27 เดือน กรกฎาคม พ.ศ. 2569</t>
  </si>
  <si>
    <t>งานจัดซื้อจัดจ้าง</t>
  </si>
  <si>
    <t>วงเงินงบประมาณที่จะซื้อ/จ้าง
(รวมภาษีมูลค่าเพิ่ม)
(บาท)</t>
  </si>
  <si>
    <t>ราคากลาง
(รวมภาษีมูลค่าเพิ่ม)
(บาท)</t>
  </si>
  <si>
    <t>วิธีซื้อ/จ้าง</t>
  </si>
  <si>
    <t>ราคาที่เสนอ
(รวมภาษีมูลค่าเพิ่ม)
(บาท)</t>
  </si>
  <si>
    <t>ราคาที่ตกลงซื้อ/จ้าง
(รวมภาษีมูลค่าเพิ่ม)
(บาท)</t>
  </si>
  <si>
    <t>ซื้อเสื้อสะท้อนแสง</t>
  </si>
  <si>
    <t>บริษัท รีเฟล็ก ไซน์ จำกัด</t>
  </si>
  <si>
    <t>ซื้อกระดาษชำระ และแก้วกระดาษ</t>
  </si>
  <si>
    <t>บริษัท ออฟฟิศเมท (ไทย) จำกัด</t>
  </si>
  <si>
    <t>ซื้อวัสดุคอมพิวเตอร์ จำนวน 10 รายการ</t>
  </si>
  <si>
    <t xml:space="preserve">ห้างหุ้นส่วนจำกัด ยูเนี่ยน ปริ้นท์ </t>
  </si>
  <si>
    <t xml:space="preserve">งานสำรวจหาจุดรั่วในระบบจ่ายน้ำ พื้นที่สำนักงานประปาสาขาสุขุมวิท </t>
  </si>
  <si>
    <t>บริษัท โพสสิทีฟ เบเนฟิต จำกัด</t>
  </si>
  <si>
    <t>เลขที่ 3300075776</t>
  </si>
  <si>
    <t>ชุดที่ 2-2569 เลขที่ สร07-02-69</t>
  </si>
  <si>
    <t>ลงวันที่ 15 ก.ค.2569</t>
  </si>
  <si>
    <t>งานก่อสร้างวางท่อประปาและงานที่เกี่ยวข้อง</t>
  </si>
  <si>
    <t>บริษัท บุญพิศลย์การช่าง จำกัด</t>
  </si>
  <si>
    <t>บริษัท น่านเหนือ ก่อสร้าง จำกัด</t>
  </si>
  <si>
    <t>รวมทั้งสิ้น</t>
  </si>
  <si>
    <t>บาท</t>
  </si>
  <si>
    <t>เลขที่ 3300075781
ลงวันที่ 15 ก.ค. 2569</t>
  </si>
  <si>
    <t>งานก่อสร้างวางท่อประปาและงานที่เกี่ยวข้อง ด้านขยายเขตจำหน่ายน้ำ (รับจ้างงาน) โครงการแกรนด์ บางกอก บูเลอวาร์ด พระราม9-กรุงเทพกรีฑา (เฟส 6) ถนนศรีนครินทร์-ร่มเกล้า แขวงทับช้าง เขตสะพานสูง กรุงเทพมหานคร แบบเลขที่ 07-06-026-69 เลขที่ วธ07-15-69</t>
  </si>
  <si>
    <t>งานก่อสร้างวางท่อประปาและงานที่เกี่ยวข้อง ด้านขยายเขตจำหน่ายน้ำ (รับจ้างงาน) โครงการ เศรษฐสิริ พระราม9-กรุงเทพกรีฑา (เฟส 1) ถนนศรีนครินทร์-ร่มเกล้า แขวงทับช้าง เขตสะพานสูง กรุงเทพมหานคร แบบเลขที่ 07-06-027-69 เลขที่ วธ07-16-69</t>
  </si>
  <si>
    <t>เลขที่ 3300075796
ลงวันที่ 16 ก.ค. 69</t>
  </si>
  <si>
    <t>เลขที่ 3300075661
ลงวันที่ 6 ก.ค.2569</t>
  </si>
  <si>
    <t>เลขที่ 3300075662
ลงวันที่ 6 ก.ค.2569</t>
  </si>
  <si>
    <t>เลขที่ 3300075628
ลงวันที่ 1 ก.ค.2569</t>
  </si>
  <si>
    <t>วงเงินงบประมาณที่จะซ้อ/จ้าง
(รวมภาษีมูลค่าเพิ่ม)
(บาท)</t>
  </si>
  <si>
    <t>วิธีประกวดราคา</t>
  </si>
  <si>
    <t xml:space="preserve">1.ห้างหุ้นส่วนจำกัด ชัยอนันต์การช่าง </t>
  </si>
  <si>
    <t>ห้างหุ้นส่วนจำกัด สวนสนการช่าง</t>
  </si>
  <si>
    <t>เลขที่ ปป07-10-69</t>
  </si>
  <si>
    <t>ด้านปรับปรุงกำลังน้ำ พื้นที่สำนักงานประปาสาขาสุขุมวิท</t>
  </si>
  <si>
    <t>อิเล็กทรอนิกส์</t>
  </si>
  <si>
    <t>2.บริษัท ดี ลัคกี้ อินเตอร์ พริ้นติ้ง แอนด์ เซอร์วิส จำกัด</t>
  </si>
  <si>
    <t>ลงวันที่ 2 ก.ค. 2569</t>
  </si>
  <si>
    <t>ชุดที่ 2-2569</t>
  </si>
  <si>
    <t xml:space="preserve">3.บริษัท ทีดับบลิว แอนด์ เอส บิวเดอร์ จำกัด </t>
  </si>
  <si>
    <t xml:space="preserve">4.ห้างหุ้นส่วนจำกัด สวนสนการช่าง	</t>
  </si>
  <si>
    <t xml:space="preserve">งานซ่อมท่อประปาแตกรั่ว และงานที่เกี่ยวข้อง </t>
  </si>
  <si>
    <t xml:space="preserve">บริษัท วรุตม์ เอ็นยิเนียริ่ง จำกัด	</t>
  </si>
  <si>
    <t>เลขที่ ซป07-02-69</t>
  </si>
  <si>
    <t xml:space="preserve">พื้นที่สำนักงานประปาสาขาสุขุมวิท </t>
  </si>
  <si>
    <t>ลงวันที่ 16 ก.ค. 2569</t>
  </si>
  <si>
    <t>หน่วยงาน สำนักผู้ว่าการ</t>
  </si>
  <si>
    <t>-</t>
  </si>
  <si>
    <t>ฝตจ  157 / 2569   วันที่ 31 กรกฎาคม 2569</t>
  </si>
  <si>
    <t>ฝ่ายตรวจจ่าย การประปานครหลวง</t>
  </si>
  <si>
    <t>1</t>
  </si>
  <si>
    <t>จัดจ้างพิมพ์แบบฟอร์มใบสำคัญจ่าย</t>
  </si>
  <si>
    <t>70,000.00</t>
  </si>
  <si>
    <t>ห้างหุ้นส่วนจำกัด พัฒนากิจ ซัพพลายส์ (2018)</t>
  </si>
  <si>
    <t xml:space="preserve"> PO : 3300075625 / 1 กรกฎาคม 2569</t>
  </si>
  <si>
    <t>ชัยกิจเทรดดิ้ง</t>
  </si>
  <si>
    <t>ห้างหุ้นส่วนจำกัด เบญจวรรณพาณิชย์</t>
  </si>
  <si>
    <t>สรุปผลการดำเนินการจัดซื้อจัดจ้างในรอบเดือน มิถุนายน 2569</t>
  </si>
  <si>
    <t>รองผู้ว่าการ (แผนและพัฒนา) การประปานครหลวง</t>
  </si>
  <si>
    <t>วันที่  3 เดือน สิงหาคม พ.ศ 2569</t>
  </si>
  <si>
    <t>จัดจ้างทำตรายาง</t>
  </si>
  <si>
    <t>หลวิชัยตรายาง</t>
  </si>
  <si>
    <t xml:space="preserve"> ราคาเหมาะสมและคุณภาพดี </t>
  </si>
  <si>
    <t>รวก.(พ)142/2569 ลว. 7 กรกฎาคม 2569</t>
  </si>
  <si>
    <r>
      <t xml:space="preserve">สรุปผลการดำเนินการจัดซื้อจัดจ้างในรอบเดือน </t>
    </r>
    <r>
      <rPr>
        <b/>
        <sz val="16"/>
        <color rgb="FFFF0000"/>
        <rFont val="TH SarabunPSK"/>
        <family val="2"/>
      </rPr>
      <t xml:space="preserve">กรกฎาคม </t>
    </r>
    <r>
      <rPr>
        <b/>
        <sz val="16"/>
        <rFont val="TH SarabunPSK"/>
        <family val="2"/>
      </rPr>
      <t>2569</t>
    </r>
  </si>
  <si>
    <t>ฝ่ายระบบส่งน้ำดิบ การประปานครหลวง</t>
  </si>
  <si>
    <r>
      <t xml:space="preserve">วันที่ </t>
    </r>
    <r>
      <rPr>
        <b/>
        <sz val="16"/>
        <color rgb="FFFF0000"/>
        <rFont val="TH SarabunPSK"/>
        <family val="2"/>
      </rPr>
      <t>3 สิงหาคม</t>
    </r>
    <r>
      <rPr>
        <b/>
        <sz val="16"/>
        <rFont val="TH SarabunPSK"/>
        <family val="2"/>
      </rPr>
      <t xml:space="preserve"> 2569</t>
    </r>
  </si>
  <si>
    <t>งานจ้างซ่อมแซมหัวอัดจารบีแท่นรับแขนยันบานประตูน้ำท่าม่วง จำนวน 1 งาน</t>
  </si>
  <si>
    <t>บริษัท บีทีอาร์ เซอร์วิสบีเค จำกัด</t>
  </si>
  <si>
    <t>เลขที่ 3300075470 ลงวันที่ 1 กรกฎาคม 2569</t>
  </si>
  <si>
    <t xml:space="preserve">ซื้อหมึกพิมพ์ จำนวน 5 รายการ  </t>
  </si>
  <si>
    <t>ห้างหุ้นส่วนจำกัด ตรีอุดม</t>
  </si>
  <si>
    <t>เลขที่ 3300075618 ลงวันที่ 3 กรกฎาคม 2569</t>
  </si>
  <si>
    <t xml:space="preserve">ป้ายอลูมิเนียม 2มม. สติ๊กเกอร์สะท้อนแสง 3M COMMERCIALGRADE ขนาด 60 ซม. ข้อความ จำกัดความสูง 2.5 เมตร จำนวน 3 อัน </t>
  </si>
  <si>
    <t>เลขที่ 3300075561 ลงวันที่ 3 กรกฎาคม 2569</t>
  </si>
  <si>
    <t>ซื้อแบตเตอรี่ GS 150L 12V 90AH จำนวน 2 ลูก</t>
  </si>
  <si>
    <t>เลขที่ 3300075660 ลงวันที่ 8 กรกฎาคม 2569</t>
  </si>
  <si>
    <t>ซื้อธง วปร. จำนวน 20 ผืน ธงชาติ จำนวน 20 ผืน และ เสาธง 10 อัน</t>
  </si>
  <si>
    <t>เลขที่ 3300075695 ลงวันที่ 10 กรกฎาคม 2569</t>
  </si>
  <si>
    <t>ซื้อวัสดุและอุปกรณ์ จำนวน 17 รายการ</t>
  </si>
  <si>
    <t>เลขที่ 3300075694 ลงวันที่ 14 กรกฎาคม 2569</t>
  </si>
  <si>
    <t>ซื้อแผ่นอลูมิเนียมรองขาเครน ขนาด 60x60 ซม.</t>
  </si>
  <si>
    <t>เลขที่ 3300075783 ลงวันที่ 20 กรกฎาคม 2569</t>
  </si>
  <si>
    <t>จ้างซ่อมรถบรรทุก 6 ตัน 6 ล้อ ติดตั้งเครนแขนยื่น หมายเลขทะเบียน 50-7845 กทม. จำนวน 1 งาน</t>
  </si>
  <si>
    <t xml:space="preserve">บริษัท ไทคูนวณิชย์ จำกัด </t>
  </si>
  <si>
    <t>เลขที่ 3300075897 ลงวันที่ 27 กรกฎาคม 2569</t>
  </si>
  <si>
    <t>สรุปผลการดำเนินการจัดซื้อจัดจ้างในรอบเดือนกรกฎาคม 2569</t>
  </si>
  <si>
    <t>ฝ่ายธรรมาภิบาล การประปานครหลวง</t>
  </si>
  <si>
    <t>วันที่ 3 เดือน สิงหาคม พ.ศ. 2569</t>
  </si>
  <si>
    <t>โปสเตอร์ "ทำเนียบบันทึกความดี เดือนธันวาคม 2568 - กุมภาพันธ์ 2569" และ "ทำเนียบบันทึกความดี ทีมวิทยากร กปน."</t>
  </si>
  <si>
    <t>วิธีเฉพาะ   เจาะจง</t>
  </si>
  <si>
    <t>ร้าน Chaem ชะเอม</t>
  </si>
  <si>
    <t>ฝธภ 311/2569 ลว. 21 ก.ค. 2569</t>
  </si>
  <si>
    <t>หน่วยงาน กองความปลอดภัย สวัสดิภาพและอาชีวอนามัย (กปช.รวก.(บ))</t>
  </si>
  <si>
    <t>วันที่  31  เดือน กรกฎาคม พ.ศ 2569</t>
  </si>
  <si>
    <t>ไม่มีการจัดซื้อจัดจ้าง</t>
  </si>
  <si>
    <t xml:space="preserve"> - </t>
  </si>
  <si>
    <t>ฝ่ายโรงงานผลิตน้ำสามเสนและธนบุรี</t>
  </si>
  <si>
    <t>วันที่ 3 เดือน สิงหาคม พ.ศ.2569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</si>
  <si>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</si>
  <si>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</si>
  <si>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</si>
  <si>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เลขที่และวันที่ของสัญญาหรือข้อตกลงในการซื้อหรือจ้าง</t>
  </si>
  <si>
    <t>จ้างซ่อมรถกระบะ หมายเลขทะเบียน ตส 4376 กทม.</t>
  </si>
  <si>
    <t>บจก. ไทคูนวณิชย์</t>
  </si>
  <si>
    <t>'ใช้วิธีเฉพาะเจาะจง</t>
  </si>
  <si>
    <t>PO 3300075589/1 กิ.ค. 69</t>
  </si>
  <si>
    <t>ซื้อวัสดุก่อสร้าง</t>
  </si>
  <si>
    <t>หจก. ธาราเอ็นจิเนียริ่ง</t>
  </si>
  <si>
    <t>PO 3300075567/8 ก.ค. 69</t>
  </si>
  <si>
    <t>ซื้อวัสดุไฟฟ้า</t>
  </si>
  <si>
    <t>PO 3300075733/ 16 ก.ค. 69</t>
  </si>
  <si>
    <t>จ้างบดอัดดิน ด้านข้างโรงเก็บน้ำมันหล่อลื่น เพื่อทำเป็นลานจอดรถ พร้อมงานอื่นที่เกี่ยวข้อง บริเวณสามเสน 1</t>
  </si>
  <si>
    <t>PO 3300075777/ 16 ก.ค. 69</t>
  </si>
  <si>
    <t>งานซ่อมอุปกรณ์ปั๊มสูบน้ำ Recycle บริเวณถังเก็บน้ำใสของโรงกำจัดตะกอน จำนวน 4 เครื่อง พร้อมงานอื่นที่เกี่ยวข้อง โรงงานผลิตน้ำธนบุรี</t>
  </si>
  <si>
    <t>บจก. เอสซี โปรซัพพลาย</t>
  </si>
  <si>
    <t>PO 3300075751/ 21 ก.ค. 69</t>
  </si>
  <si>
    <t>จัดทำเมื่อวันที่</t>
  </si>
  <si>
    <t>ซื้อพร้อมติดตั้ง Drain Pump และอุปกรณ์ประกอบ โรงงานผลิตน้ำสามเสน 4</t>
  </si>
  <si>
    <t>e-bidding</t>
  </si>
  <si>
    <t>บริษัท ซัมมิท เอ็นจิเนียริ่ง แอนด์ เซอร์วิส จำกัด</t>
  </si>
  <si>
    <t>บริษัท เอส.เจ.เอ็น. เอ็นจิเนียริ่ง (1971) จำกัด</t>
  </si>
  <si>
    <t>ตรงข้ามข้อกำหยดแลฃะราคาต่ำสุด</t>
  </si>
  <si>
    <t>ซล.(ฝผส)4-2569(ครั้งที่ 2) 
 24 ก.ค. 69</t>
  </si>
  <si>
    <t>บริษัท แอบโซลูท นอร์ม จำกัด</t>
  </si>
  <si>
    <t>รวม</t>
  </si>
  <si>
    <t xml:space="preserve"> ฝ่ายสนับสนุนงานบริการ</t>
  </si>
  <si>
    <t>วันที่  3 สิงหาคม 2569</t>
  </si>
  <si>
    <t>งานจ้างซ่อมแซมห้องทำงาน กสป. อาคาร ชวก.(สจ) ชั้น ๕ และงานที่เกี่ยวข้อง</t>
  </si>
  <si>
    <t>บริษัท ไทคูณวณิชย์ จำกัด</t>
  </si>
  <si>
    <t>เนื่องจากบริษัทฯมีความพร้อม และมีประสบการณ์เป็นอย่างดี</t>
  </si>
  <si>
    <t>3300075802
17 กรกฎาคม 2569</t>
  </si>
  <si>
    <t>งานวางท่อประปา และงานที่เกี่ยวข้อง บริเวณใกล้แยกถนนราชวิถี ตัดกับถนนนครราชสีมา พื้นที่ 02 สัญญาเลขที่ กสป.08(2569)</t>
  </si>
  <si>
    <t>บริษัท เอ็น แอล พี วอเตอร์
เวิร์คส์ จำกัด</t>
  </si>
  <si>
    <t>3300075938
31 กรกฎาคม 2569</t>
  </si>
  <si>
    <t xml:space="preserve">                            สรุปผลการดำเนินการจัดซื้อจัดจ้างในรอบเดือน กรกฎาคม 2569</t>
  </si>
  <si>
    <t>ฝ่ายมาตรวัดน้ำ</t>
  </si>
  <si>
    <t>วันที่ 3 สิงหาคม 2568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</si>
  <si>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</si>
  <si>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</si>
  <si>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</si>
  <si>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</si>
  <si>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</si>
  <si>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</si>
  <si>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</si>
  <si>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จ้างชุบถ้วยป้องกันสนามแม่เหล็ก ด้วยกระบวนการชุบสังกะสีด้วยเทคนิคไฟฟ้าเคมี</t>
  </si>
  <si>
    <t>ห้างหุ้นส่วนจำกัด ส.สมานชัย</t>
  </si>
  <si>
    <t>เสนอราคาต่ำสุดและเหมาะสมที่สุด</t>
  </si>
  <si>
    <t>PO 3300075798</t>
  </si>
  <si>
    <t>ลว. 16 กรกฎาคม 2569</t>
  </si>
  <si>
    <t>ฝาปิดมาตรวัดน้ำขนาด ศก.1/2 นิ้ว</t>
  </si>
  <si>
    <t>บริษัท จินดาสุขคอมเมอร์เชียล (1980) จำกัด</t>
  </si>
  <si>
    <t>PO 3300075800</t>
  </si>
  <si>
    <t>วัสดุอุปกรณ์ป้องกันอันตรายส่วนบุคคล</t>
  </si>
  <si>
    <t>บริษัท ทีมเซฟตี้เซลล์ จำกัด</t>
  </si>
  <si>
    <t>PO 3300075821</t>
  </si>
  <si>
    <t>ลว. 20 กรกฎาคม 2569</t>
  </si>
  <si>
    <t>จ้างสอบเทียบเครื่องวัดในระบบทดสอบมาตรวัดน้ำ</t>
  </si>
  <si>
    <t>บริษัท มิราเคิล อินเตอร์เนชั่นแนล เทคโนโลยี จำกัด</t>
  </si>
  <si>
    <t>PO 3300075864</t>
  </si>
  <si>
    <t>ลว. 21 กรกฎาคม 2569</t>
  </si>
  <si>
    <t>จ้างตรวจสอบการรับน้ำหนักปั้นจั่นเหนือศีรษะ ขนาด 1 ตัน 2 ตัว</t>
  </si>
  <si>
    <t>บริษัท บี-ทรี เซอร์วิส แอนด์ เอ็นจิเนียริ่ง จำกัด</t>
  </si>
  <si>
    <t>PO 3300075903</t>
  </si>
  <si>
    <t>ลว. 23 กรกฎาคม 2569</t>
  </si>
  <si>
    <t>ยางโอริง#3.50x11MM3N70</t>
  </si>
  <si>
    <t>PO 3300075932</t>
  </si>
  <si>
    <t>ลว. 31 กรกฎาคม 2569</t>
  </si>
  <si>
    <t>สรุปผลการดำเนินการจัดซื้อจัดจ้างในรอบเดือน กรกฎาคม 69</t>
  </si>
  <si>
    <t>หน่วยงาน ชวก.(ว)</t>
  </si>
  <si>
    <t>ตรายาง</t>
  </si>
  <si>
    <t xml:space="preserve"> ราคาเหมาะสม</t>
  </si>
  <si>
    <t>0310  13 กค.69</t>
  </si>
  <si>
    <t>หน่วยงาน สำนักงานประปาสาขาแม้นศรี</t>
  </si>
  <si>
    <t>วันที่ 31  เดือน กรกฎาคม พ.ศ 2569</t>
  </si>
  <si>
    <t>งานจัดซื้อปูนซีเมนต์</t>
  </si>
  <si>
    <t>บริษัท ทองกมล เซอร์วิส จำกัด</t>
  </si>
  <si>
    <t>งานซื้ออุปกรณ์สำหรับทำฝาหีบ</t>
  </si>
  <si>
    <t>งานจ้างเปลี่ยนยาง ทะเบียน ณพ-636</t>
  </si>
  <si>
    <t>ร้านพัฒนยนต์ 1987</t>
  </si>
  <si>
    <t>งานจัดจ้างทำตรายาง จำนวน 21 อัน</t>
  </si>
  <si>
    <t>3300075711 / 10 ก.ค. 69</t>
  </si>
  <si>
    <t>3300075790 / 16 ก.ค. 69</t>
  </si>
  <si>
    <t>3300075818 / 17 ก.ค. 69</t>
  </si>
  <si>
    <t>E-bidding</t>
  </si>
  <si>
    <t>3300075742 / 13 ก.ค. 69</t>
  </si>
  <si>
    <t>บริษัท ตั้งธนาพิพัฒน์ จำกัด</t>
  </si>
  <si>
    <t>3300075858 / 21 ก.ค. 69</t>
  </si>
  <si>
    <t>งานจัดซื้อใบตัดและลวดเชื่อม</t>
  </si>
  <si>
    <t>3300075865 / 21 ก.ค. 69</t>
  </si>
  <si>
    <t>บริษัท ยูเอชเอ็ม จำกัด</t>
  </si>
  <si>
    <t>3300075931 / 31 ก.ค. 69</t>
  </si>
  <si>
    <t>3300075615 / 
1 ก.ค. 69</t>
  </si>
  <si>
    <t>3300075616 /
 1 ก.ค. 69</t>
  </si>
  <si>
    <t>3300075684 / 
8 ก.ค. 69</t>
  </si>
  <si>
    <t>งานจ้างซ่อมแซมตู้และอุปกรณ์เชื่อมต่อสัญญาณของ Smart Meter ทะเบียนผู้ใช้น้ำ 0065048381</t>
  </si>
  <si>
    <t>งานปรับปรุงระบบไฟฟ้าและแสงสว่าง สำนักงานประปาสาขาแม้นศรี เลขที่ จล06-01-69</t>
  </si>
  <si>
    <t>งานจ้างสำรวจหาจุดรั่วในระบบจ่ายน้ำ พื้นที่สำนักงานประปาสาขาแม้นศรี เลขที่ สร06-03-69</t>
  </si>
  <si>
    <t>งานจัดซื้อตลับหมึกเครื่องปริ้นเพื่อส่งใบแจ้ง เตือนให้กับผู้ใช้น้ำ (ใบผูกลวด)</t>
  </si>
  <si>
    <t>งานจัดซื้อตลับหมึกเครื่องพิมพ์ จำนวน 1 รายการ (2 กล่อง)</t>
  </si>
  <si>
    <t>บริษัท คอมพิวเตอร์ เพอริเฟอรัล แอนด์ ซัพพลายส์ จำกัด</t>
  </si>
  <si>
    <t>บริษัท ตั้งธนาพิพัฒน์ จำกัด
บริษัท พี.เอส.เพาเวอร์ลายส์ จำกัด
บริษัท เกลียวสัมพันธ์เอ็นจิเนียริ่ง จำกัด
ห้างหุ้นส่วนจำกัด เค.ที.เทค</t>
  </si>
  <si>
    <t>1,547,921.72
163,688
1,650,000
1,749,450</t>
  </si>
  <si>
    <t xml:space="preserve">แบบ สขร.1 </t>
  </si>
  <si>
    <t>สำนักงานประปาสาขาภาษีเจริญ การประปานครหลวง</t>
  </si>
  <si>
    <t>วงเงินที่จะซื้อหรือจ้าง (บาท) *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</si>
  <si>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</si>
  <si>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</si>
  <si>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</si>
  <si>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เลขที่และวันที่ของสัญญาในการซื้อหรือจ้าง</t>
  </si>
  <si>
    <t xml:space="preserve"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The City เพชรเกษม - บางบอน เฟส 2 และ โครงการเอสเจ ทาวน์โฮม บางแวก 56 </t>
  </si>
  <si>
    <t>ห้างหุ้นส่วนจำกัด ไทยเจริญ คอนสตรัคชั่น(1971)</t>
  </si>
  <si>
    <t>สัญญา วธ11-15-69   
วันที่  14 ก.ค.69
PO 3300075758</t>
  </si>
  <si>
    <t>งานเตรียมการเพิ่มแรงดันน้ำ เพื่อเพิ่มประสิทธิภาพการสำรวจหาจุดรั่ว</t>
  </si>
  <si>
    <t>บริษัท เอส เค อี คอนซัลแตนท์ จำกัด</t>
  </si>
  <si>
    <t>สัญญา จท11-16-69   
วันที่  6 ก.ค.69
PO 3300075670</t>
  </si>
  <si>
    <t>งานจ้างเหมาซ่อมเครื่องปรับอากาศ จำนวน 5 เครื่อง</t>
  </si>
  <si>
    <t>บริษัท ราชาแอร์ และเทคโนโลยี จำกัด</t>
  </si>
  <si>
    <t>สัญญา จท11-17-69   
วันที่  6 ก.ค.69
PO 3300075671</t>
  </si>
  <si>
    <t>งานจัดซื้อตลับหมึกพิมพ์ จำนวน 3 รายการ</t>
  </si>
  <si>
    <t>บริษัท ทรัพย์อรุณพง จำกัด</t>
  </si>
  <si>
    <t>สัญญา ซท11-12-69   
วันที่  10 ก.ค.69
PO 3300075716</t>
  </si>
  <si>
    <t>สรุปผลการดำเนินการจัดซื้อจัดจ้างในรอบเดือน....กรกฎาคม 2569......</t>
  </si>
  <si>
    <t>ฝ่ายบำรุงรักษาระบบเครื่องกลและโยธา</t>
  </si>
  <si>
    <t>31 กรกฎาคม 2569</t>
  </si>
  <si>
    <t>Constant Level Oiler จำนวน 2 รายการ</t>
  </si>
  <si>
    <t>บจ.คูโบต้า วอเตอร์ แอนด์ เอ็นไวรอนเม้นท์ (ประเทศไทย)</t>
  </si>
  <si>
    <t>เลขที่ 3300075617 วันที่ 1 กรกฎาคม 2569</t>
  </si>
  <si>
    <t>จ้างซ่อมระบบเบรคและอุปกรณ์ที่เกี่ยวข้องของเครน ขนาด 5 ตัน โรงสูบ 8 โรงงานผลิตน้ำสามเสน 3</t>
  </si>
  <si>
    <t>บจ.เจแพท เอนจิเนียริ่ง แอนด์ เซอร์วิส</t>
  </si>
  <si>
    <t>เลขที่ 3300075631 วันที่ 2 กรกฎาคม 2569</t>
  </si>
  <si>
    <t>จ้างซ่อมรถจักรยานยนต์ ขนาดไม่ต่ำกว่า 110 ซีซี หมายเลขทะเบียน 3ขฆ-938</t>
  </si>
  <si>
    <t>หจก.ธาราเอ็นจิเนียริ่ง</t>
  </si>
  <si>
    <t>เลขที่ 3300075638 วันที่ 2 กรกฎาคม 2569</t>
  </si>
  <si>
    <t>วัสดุอุปกรณ์ จำนวน 29 รายการ</t>
  </si>
  <si>
    <t>หจก.ตรีอุดม</t>
  </si>
  <si>
    <t>เลขที่ 3300075650 วันที่ 3 กรกฎาคม 2569</t>
  </si>
  <si>
    <t>กระดาษชำระม้วนใหญ่ จำนวน 1 รายการ</t>
  </si>
  <si>
    <t>เลขที่ 3300075666 วันที่ 6 กรกฎาคม 2569</t>
  </si>
  <si>
    <t>วัสดุอุปกรณ์ จำนวน 12 รายการ</t>
  </si>
  <si>
    <t>บจ.เค.เค. ซัพพลาย พาร์ท แอนด์ ทูลส์</t>
  </si>
  <si>
    <t>เลขที่ 3300075667 วันที่ 6 กรกฎาคม 2569</t>
  </si>
  <si>
    <t>จ้างซ่อมชุดเกียร์ทดประตูน้ำ Penstock บ่อกรองน้ำหมายเลข 5 เฟส 1 โรงงานผลิตน้ำมหาสวัสดิ์</t>
  </si>
  <si>
    <t>บจ.จักรวัตรอินดัสเทรียล</t>
  </si>
  <si>
    <t>เลขที่ 3300075679 วันที่ 7 กรกฎาคม 2569</t>
  </si>
  <si>
    <t>วัสดุอุปกรณ์ จำนวน 11 รายการ</t>
  </si>
  <si>
    <t>เลขที่ 3300075690 วันที่ 8 กรกฎาคม 2569</t>
  </si>
  <si>
    <t>วัสดุอุปกรณ์สำหรับระบบปั๊มลมที่โรงงานผลิตน้ำสามเสน จำนวน 10 รายการ</t>
  </si>
  <si>
    <t>บจ.เซ็นทรัลแวค</t>
  </si>
  <si>
    <t>เลขที่ 3300075696 วันที่ 9 กรกฎาคม 2569</t>
  </si>
  <si>
    <t>วัสดุอุปกรณ์สำหรับซ่อม Fine screen No.11 โรงสูบน้ำดิบ 2 โรงงานผลิตน้ำบางเขน จำนวน 15 รายการ</t>
  </si>
  <si>
    <t>เลขที่ 3300075829 วันที่ 20 กรกฎาคม 2569</t>
  </si>
  <si>
    <t>น้ำมัน Hydraulic No.68 จำนวน 1 รายการ</t>
  </si>
  <si>
    <t>เลขที่ 3300075877 วันที่ 22 กรกฎาคม 2569</t>
  </si>
  <si>
    <t>วัสดุอุปกรณ์ จำนวน 27 รายการ</t>
  </si>
  <si>
    <t>เลขที่ 3300075886 วันที่ 23 กรกฎาคม 2569</t>
  </si>
  <si>
    <t>น้ำมันหล่อลื่น จำนวน 2 รายการ</t>
  </si>
  <si>
    <t>เลขที่ 3300075887 วันที่ 23 กรกฎาคม 2569</t>
  </si>
  <si>
    <t>จ้างยก FINE SCREEN NO.11 ที่โรงสูบน้ำดิบ 2 โรงงานผลิตน้ำบางเขน</t>
  </si>
  <si>
    <t>บจ.ไทคูนวณิชย์</t>
  </si>
  <si>
    <t>เลขที่ 3300075908 วันที่ 24 กรกฎาคม 2569</t>
  </si>
  <si>
    <t xml:space="preserve"> สำนักงานประปาสาขาพญาไท การประปานครหลวง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</si>
  <si>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</si>
  <si>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</si>
  <si>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</si>
  <si>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</si>
  <si>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งานจัดจ้างดูแลบำรุงรักษาเครื่องปรับอากาศ ของ สำนักงานประปาสาขาพญาไท ประจำปีงบประมาณ 2569 จำนวน 5 เครื่อง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</si>
  <si>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</si>
  <si>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ข้อตกลงจ้าง
3300075614
1 ก.ค. 69</t>
  </si>
  <si>
    <t>งานสำรวจหาจุดรั่วในระบบจ่ายน้ำ นอกพื้นที่เฝ้าระวังน้ำสูญเสียสูง สำนักงานประปาสาขาพญาไท</t>
  </si>
  <si>
    <t>บริษัท เอ็น แอล พี วอเตอร์เวิร์คส์ จำกัด</t>
  </si>
  <si>
    <t>สัญญาเลขที่
สร03-06-69
3 ก.ค. 69</t>
  </si>
  <si>
    <t>งานจ้างซ่อมบำรุงรักษายานพาหนะ รถบรรทุก 2 ตันขึ้นไป ทะเบียน 97-9386 ของ สซท.กรร.สสญ.</t>
  </si>
  <si>
    <t>บริษัท วิจิตรออโต้ไทร์ จำกัด</t>
  </si>
  <si>
    <t>ข้อตกลงจ้าง
3300075723
13 ก.ค. 69</t>
  </si>
  <si>
    <t>งานซื้อพร้อมเปลี่ยนแบตเตอรี่ รถจักรยานยนต์ ทะเบียน 8กผ 8232 รหัสทรัพย์สิน 5700000808 ของสพด.กรก.สสญ.</t>
  </si>
  <si>
    <t>ข้อตกลงจ้าง
3300075726
13 ก.ค. 69</t>
  </si>
  <si>
    <t>งานซื้อพร้อมเปลี่ยนแบตเตอรี่ รถบรรทุก 1 ตัน ทะเบียน ถฬ-2334 รหัสทรัพย์สิน 5700000228 จำนวน 1 ลูก ของสบก.กรก.สสญ.</t>
  </si>
  <si>
    <t>งานจ้างก่อสร้างวางท่อประปาและงานที่เกี่ยวข้อง ด้านปรับปรุงกำลังน้ำ 
คลองชวดบางจาก จากบริเวณถนนสุทธิสารวินิจฉัยถึงประตูระบายน้ำคลองชวดบางจาก</t>
  </si>
  <si>
    <t>บริษัท พงศ์พัช ไฮโดร จำกัด</t>
  </si>
  <si>
    <t>สัญญาเลขที่
ปป03-06-69
14 ก.ค. 69</t>
  </si>
  <si>
    <t xml:space="preserve">งานจ้างก่อสร้างวางท่อประปาและงานที่เกี่ยวข้อง ด้านลดน้ำสูญเสีย ริมถนนเพชรอุทัยและริมถนนกำแพงเพชร 7 </t>
  </si>
  <si>
    <t>สัญญาเลขที่
ป03-13-69
14 ก.ค. 69</t>
  </si>
  <si>
    <t>งานย้ายแนวเส้นท่อประปา โครงการศึกษานานาชาติ โรงเรียนสาธิตแห่งมหาวิทยาลัยเกษตรศาสตร์ บริเวณสี่แยกถึงคณะศึกษาศาสตร์</t>
  </si>
  <si>
    <t>สัญญาเลขที่
วธ03-03-69
16 ก.ค. 69</t>
  </si>
  <si>
    <t>สำนักงานประปาสาขาสมุทรปราการ การประปานครหลวง</t>
  </si>
  <si>
    <t>วันที่  3 สิงหาคม  2569</t>
  </si>
  <si>
    <t>วงเงินงบประมาณที่จะซื้อหรือจ้าง (บาท) *</t>
  </si>
  <si>
    <t>ซื้อแบตเตอรี่สำหรับเครื่องอ่านมาตรวัดน้ำแบบพกพา Zebra 
รุ่น MC67 เลขที่ ซท17-08-69 โดยวิธีเฉพาะเจาะจง</t>
  </si>
  <si>
    <t>เจาะจง</t>
  </si>
  <si>
    <t>บริษัท เอสเคเอส แอดวานซ์ จำกัด</t>
  </si>
  <si>
    <t xml:space="preserve">เลขที่ 3300075640
วันที่ 2 กรกฎาคม 2569
ซท17-08-69
</t>
  </si>
  <si>
    <t>งานก่อสร้างวางท่อประปาและงานที่เกี่ยวข้อง โครงการ โฉนดเลขที่ 365490-365496 ซอยหมู่บ้านพนาสนธิ์ซิติ้ ถนนศรีนครินทร์ 
ตำบลบางเมือง และโครงการ เดอะแพลนท์ ศรีนครินทร์ - เทพารักษ์ (PV56) (เฟสที่ 9.0) ตำบลบางเมือง เลขที่ วธ17-41-69 โดยวิธีเฉพาะเจาะจง</t>
  </si>
  <si>
    <t>บริษัท เบฟเวอร์ จำกัด</t>
  </si>
  <si>
    <t xml:space="preserve">เลขที่ 3300075644
วันที่ 3 กรกฎาคม 2569
วธ17-41-69
</t>
  </si>
  <si>
    <t>งานสำรวจหาจุดรั่วในระบบจ่ายน้ำ พื้นที่สำนักงานประปาสาขาสมุทรปราการ โซน 08-11 เลขที่ สร17-04-69 โดยวิธีเฉพาะเจาะจง</t>
  </si>
  <si>
    <t>บริษัท เอสพี วอเตอร์ จำกัด</t>
  </si>
  <si>
    <t xml:space="preserve">เลขที่ 3300075771
วันที่ 15 กรกฎาคม 2569
สร17-04-69
</t>
  </si>
  <si>
    <t>ซื้ออุปกรณ์สำหรับใช้งานภาคสนาม เลขที่ ซท17-09-69 
โดยวิธีเฉพาะเจาะจง</t>
  </si>
  <si>
    <t xml:space="preserve">เลขที่ 3300075772
วันที่ 15 กรกฎาคม 2569
ซท17-09-69
</t>
  </si>
  <si>
    <t>ซื้อผงวัดค่าคลอรีน HI93701-01 เลขที่ ซท17-10-69
 โดยวิธีเฉพาะเจาะจง</t>
  </si>
  <si>
    <t>บริษัท ฮานนา อินสทรูเม้นท์ส(ประเทศไทย) จำกัด</t>
  </si>
  <si>
    <t xml:space="preserve">เลขที่ 3300075773
วันที่ 15 กรกฎาคม 2569
ซท17-10-69
</t>
  </si>
  <si>
    <t>จ้างซ่อมแซมอุปกรณ์เครื่องผลิตน้ำดื่มระบบ RO พร้อมเปลี่ยนอุปกรณ์เกจวัดแรงดันและไฟแสดงสถานะ เลขที่ จท17-13-69 
โดยวิธีเฉพาะเจาะจง</t>
  </si>
  <si>
    <t>บริษัท ชิณจันทร์ จำกัด</t>
  </si>
  <si>
    <t xml:space="preserve">เลขที่ 3300075793
วันที่ 16 กรกฎาคม 2569
จท17-13-69
</t>
  </si>
  <si>
    <t>งานก่อสร้างวางท่อประปาและงานที่เกี่ยวข้อง โครงการ ซิตี้เซนส์ 
บางนา กม.26 เฟสที่ 5.0 ตำบลบางเพรียง เลขที่ วธ17-42-69 
โดยวิธีเฉพาะเจาะจง</t>
  </si>
  <si>
    <t>บริษัท ปุณยนุช อินเท็นซ จำกัด</t>
  </si>
  <si>
    <t xml:space="preserve">เลขที่ 3300075907
วันที่ 24 กรกฎาคม 2569
วธ17-42-69
</t>
  </si>
  <si>
    <t>งานก่อสร้างวางท่อประปาและงานที่เกี่ยวข้อง โครงการ Pleno Town เทพารักษ์ - บางพลี เฟส 1.0 ถนนเทพารักษ์ ตำบลบางเสาธง 
เลขที่ วธ17-43-69 โดยวิธีเฉพาะเจาะจง</t>
  </si>
  <si>
    <t>บริษัท วงศ์เพชร ก่อสร้าง จำกัด</t>
  </si>
  <si>
    <t xml:space="preserve">เลขที่ 3300075934
วันที่ 31 กรกฎาคม 2569
วธ17-43-69
</t>
  </si>
  <si>
    <t>วันที่ 3 สิงหาคม 2569</t>
  </si>
  <si>
    <t>วิธี e-bidding</t>
  </si>
  <si>
    <t>เลขที่และวันที่ของสัญญาหรือ
ข้อตกลงในการซื้อหรือจ้าง</t>
  </si>
  <si>
    <t>จ้างก่อสร้างงานวางท่อประปาและงานที่เกี่ยวข้อง (ปรับปรุงกำลังน้ำ) พื้นที่สำนักงานประปาสาขาสมุทรปราการ ชุดที่ 9/2569 (อ.บางพลี 
อ.บางบ่อ และ อ.บางเสาธง) เลขที่ ปป17-09-69 ด้วยวิธีประกวดราคาอิเล็กทรอนิกส์ (e-bidding)</t>
  </si>
  <si>
    <t> ห้างหุ้นส่วนจำกัด เอ.เจ. แอสไปร์</t>
  </si>
  <si>
    <t xml:space="preserve">3,745,000.00	</t>
  </si>
  <si>
    <t>เลขที่ 3300075718
วันที่ 10 กรกฎาคม 2569
ปป17-09-69</t>
  </si>
  <si>
    <t>ห้างหุ้นส่วนจำกัด กิตติบดีการช่าง</t>
  </si>
  <si>
    <t xml:space="preserve">3,898,000.00	</t>
  </si>
  <si>
    <t>ห้างหุ้นส่วนจำกัด สุวัฒนา คอนสตรัคชั่น</t>
  </si>
  <si>
    <t>บริษัท เจริญพาณิชย์การช่าง จำกัด</t>
  </si>
  <si>
    <t>บริษัท สุทธิพร การโยธา จำกัด</t>
  </si>
  <si>
    <t>บริษัท บี เทรดดิ้ง จำกัด </t>
  </si>
  <si>
    <t>จ้างก่อสร้างงานวางท่อประปาขยายเขตการจำหน่ายน้ำให้เต็มพื้นที่ทั่วชุมชนเมือง โครงการ ทางเดินเท้าคลองสอง ฝั่งตะวันตก หมู่ที่ 15 
ตำบลบางปลา เลขที่ MOU17-07-69 ด้วยวิธีประกวดราคาอิเล็กทรอนิกส์ (e-bidding)</t>
  </si>
  <si>
    <t>เลขที่ 3300075775
วันที่ 15 กรกฎาคม 2569
MOU17-07-69</t>
  </si>
  <si>
    <t> บริษัท ว.มัฆวาน จำกัด </t>
  </si>
  <si>
    <t>บริษัท บี เทรดดิ้ง จำกัด</t>
  </si>
  <si>
    <t>รองผู้ว่าการ (บริการด้านตะวันออก) การประปานครหลวง</t>
  </si>
  <si>
    <t xml:space="preserve"> งานที่จัดซื้อหรือจัดจ้าง</t>
  </si>
  <si>
    <t>วงเงินงบประมาณที่จะซื้อหรือจ้าง
(ไม่รวมภาษีมูลค่าเพิ่ม)</t>
  </si>
  <si>
    <t>ราคากลาง
(่รวมภาษีมูลค่าเพิ่ม)</t>
  </si>
  <si>
    <t>วิธีซื้อหรือจ้าง</t>
  </si>
  <si>
    <t>เหตุผลที่คัดเลือกโดยสรุป</t>
  </si>
  <si>
    <t>ราคาที่เสนอ
(่รวมภาษีมูลค่าเพิ่ม)</t>
  </si>
  <si>
    <t>ราคาที่ตกลงซื้อหรือจ้าง
(่รวมภาษีมูลค่าเพิ่ม)</t>
  </si>
  <si>
    <t>-- ไม่มีการจัดซื้อจัดจ้าง --</t>
  </si>
  <si>
    <t>หน่วยงาน  ฝ่ายบริหารจัดการน้ำสูญเสีย</t>
  </si>
  <si>
    <t>วงเงินงบประมาณที่จะซื้อ/จ้าง
(บาท)</t>
  </si>
  <si>
    <t>งานจ้างสำรวจและประเมินสภาพท่อจากภายใน เลขที่ ฝจส.จท.20-69</t>
  </si>
  <si>
    <t>ประกวดราคาอิเล็กทรอนิกส์ (e-bidding)</t>
  </si>
  <si>
    <t>บริษัท พลัมบิ้ง โฟร์ พาวเวอร์ จำกัด</t>
  </si>
  <si>
    <t>ฝจส.จท.20-69
2 กรกฎาคม 2569</t>
  </si>
  <si>
    <t>บริษัท บี.อี.เอส. เอ็นเนอร์ยี่ รีซอสเซส จำกัด</t>
  </si>
  <si>
    <t>งานจ้างตรวจสอบและกำหนดค่า Minimum Night Flow ที่เหมาะสมในพื้นที่ เลขที่ ฝจส.จท.21-69</t>
  </si>
  <si>
    <t>เฉพาะเจาะจง
ม.56 (2) (ข)</t>
  </si>
  <si>
    <t>ฝจส.จท.21-69
1 กรกฎาคม 2569</t>
  </si>
  <si>
    <t>งานจ้างก่อสร้างวางท่อประปาและงานที่เกี่ยวข้องด้านลดน้ำสูญเสีย เลขที่ ฝจส.ป-12(69)</t>
  </si>
  <si>
    <t>บริษัท เกตุทรัพย์สมบูรณ์ จำกัด</t>
  </si>
  <si>
    <t>ฝจส.ป-12(69)
7 กรกฎาคม 2569</t>
  </si>
  <si>
    <t>บริษัท ดีดีเอส. เอ็นจิเนียริ่ง จำกัด</t>
  </si>
  <si>
    <t>งานจ้างวางท่อประปาและงานที่เกี่ยวข้องด้านลดน้ำสูญเสีย เลขที่ ฝจส.ป-13(69)</t>
  </si>
  <si>
    <t>บริษัท บางกอกไพบูลย์ไพพ์ จำกัด</t>
  </si>
  <si>
    <t>ฝจส.ป-13(69)
17 กรกฎาคม 2569</t>
  </si>
  <si>
    <t>บริษัท ว.มัฆวาน จำกัด</t>
  </si>
  <si>
    <t>งานจ้างวางท่อประปาและงานที่เกี่ยวข้องด้านลดน้ำสูญเสีย เลขที่ ฝจส.ป-16(69)</t>
  </si>
  <si>
    <t>บริษัท บิลดิ้ง แคร์ จำกัด</t>
  </si>
  <si>
    <t>ฝจส.ป-16(69)
20 กรกฎาคม 2569</t>
  </si>
  <si>
    <t>งานจ้างวางท่อประปาและงานที่เกี่ยวข้องด้านลดน้ำสูญเสีย เลขที่ ฝจส.ป-17(69)</t>
  </si>
  <si>
    <t>ฝจส.ป-17(69)
20 กรกฎาคม 2569</t>
  </si>
  <si>
    <t>งานติดตั้งเครื่องวัด DMA ใหม่ เลขที่ ฝจส.ซล.01-69</t>
  </si>
  <si>
    <t>บริษัท เอ็นเดรส แอนด์ เฮาเซอร์(ไทยแลนด์) จำกัด</t>
  </si>
  <si>
    <t>ฝจส.ซล.01-69
22 กรกฎาคม 2569</t>
  </si>
  <si>
    <t>สำนักงานประปาสาขาประชาชื่น</t>
  </si>
  <si>
    <t xml:space="preserve"> จัดทำ ณ วันที่ 3 สิงหาคม 2569</t>
  </si>
  <si>
    <t>วงเงินงบประมาณ
ที่จะซื้อหรือจ้าง
(ไม่รวมภาษีมูลค่าเพิ่ม)</t>
  </si>
  <si>
    <t>ราคากลาง 
(รวมภาษีมูลค่าเพิ่ม)</t>
  </si>
  <si>
    <t>ผู้เสนอราคา
และราคาที่เสนอ (รวมภาษีมูลค่าเพิ่ม)</t>
  </si>
  <si>
    <t>ผู้ได้รับการคัดเลือก
และราคาที่ตกลงซื้อ/จ้าง (รวมภาษีมูลค่าเพิ่ม)</t>
  </si>
  <si>
    <t>เลขที่และวันที่ของสัญญาหรือข้อตกลง
ในการซื้อหรือจ้าง</t>
  </si>
  <si>
    <t xml:space="preserve">ราคาที่เสนอ </t>
  </si>
  <si>
    <t>ราคาที่ตกลง</t>
  </si>
  <si>
    <t>(บาท)</t>
  </si>
  <si>
    <t>ซื้อ/จ้าง (บาท)</t>
  </si>
  <si>
    <t>งานจ้างสำรวจหาจุดรั่วในระบบจ่ายน้ำ พื้นที่สำนักงานประปาสาขาประชาชื่น (ยกเว้น DMA 15-06-01, 15-06-04, 15-07-02 และ 15-07-03) สัญญาเลขที่ สร15-03-69</t>
  </si>
  <si>
    <t>ประกาศเชิญชวนทั่วไป (วิธีประกวดราคาอิเล็กทรอนิกส์)</t>
  </si>
  <si>
    <t xml:space="preserve"> 1. บจก. อิษฎา วอเตอร์ซิสเต็มส์
 2. บจก. ยูเอชเอ็ม</t>
  </si>
  <si>
    <t>490,000.00
914,754.20</t>
  </si>
  <si>
    <t xml:space="preserve"> บจก. อิษฎา วอเตอร์ซิสเต็มส์</t>
  </si>
  <si>
    <t>ราคาต่ำสุดและยื่นเอกสารถูกต้องครบถ้วน</t>
  </si>
  <si>
    <t>สัญญาเลขที่ สร15-03-69
ใบสั่งจ้างเลขที่ 3300075744
(ลว. 13 ก.ค. 69)</t>
  </si>
  <si>
    <t>งานก่อสร้างวางท่อประปา และงานที่เกี่ยวข้อง ด้านลดน้ำสูญเสีย บริเวณ ซอยวิภาวดีรังสิต 60 และซอยวิภาวดีรังสิต 60 แยก 2 ถนนวิภาวดีรังสิต และซอยวิภาวดีรังสิต 60 แยก 10, 12, 14 ถนนวิภาวดีรังสิต พื้นที่สำนักงานประปาสาขาประชาชื่น สัญญาเลขที่ ป15-11-69</t>
  </si>
  <si>
    <t xml:space="preserve"> 1. บจก. พี.บี.85 การช่าง
 2. บจก. ทีดับบลิว แอนด์ เอส บิวเดอร์
 3. บจก. สุทธิพร การโยธา</t>
  </si>
  <si>
    <t xml:space="preserve">7,278,885.00
7,320,000.00
9,202,000.00	</t>
  </si>
  <si>
    <t xml:space="preserve"> บจก. พี.บี. 85 การช่าง</t>
  </si>
  <si>
    <t>สัญญาเลขที่ ป15-11-69
ใบสั่งจ้างเลขที่ 3300075801
(ลว.17 ก.ค. 69)</t>
  </si>
  <si>
    <t>สรุปผลการดำเนินการจัดซื้อจัดจ้างในรอบเดือน กรกฎาคม พ.ศ. 2569</t>
  </si>
  <si>
    <t>สำนักงานประปาสาขาตากสิน การประปานครหลวง</t>
  </si>
  <si>
    <t>วันที่ 1 - 31 กรกฎาคม พ.ศ. 2569</t>
  </si>
  <si>
    <t xml:space="preserve">งานจ้างปรับปรุงระบบไฟฟ้าศาลพระแม่ธรณี ไฟสัญญาณช่วยเหลือลูกค้ากลุ่มเปราะบาง และงานอื่นๆที่เกี่ยวข้อง เลขที่ จท02-46-69 </t>
  </si>
  <si>
    <t xml:space="preserve">บริษัท โอเพ่นซิส อินฟอเมชั่น โซลูชั่น จำกัด </t>
  </si>
  <si>
    <t>เลขที่ 3300075649 วันที่  3/07/2569</t>
  </si>
  <si>
    <t xml:space="preserve">จ้างทำป้ายประชาสัมพันธ์งานก่อสร้างวางท่อประปา เลขที่ จท02-42-69 </t>
  </si>
  <si>
    <t xml:space="preserve">ห้างหุ้นส่วนจำกัด พารวย ครีเอชั่น </t>
  </si>
  <si>
    <t>เลขที่ 3300075652 วันที่  3/07/2569</t>
  </si>
  <si>
    <t xml:space="preserve">งานจ้างสำรวจจุดรั่วในระบบจ่ายน้ำพื้นที่สำนักงานประปาสาขาตากสิน เลขที่ สร02-02-69 </t>
  </si>
  <si>
    <t>บริษัท อิษฎา วอเตอร์ซิสเต็มส์ จำกัด</t>
  </si>
  <si>
    <t>เลขที่ 3300075743 วันที่ 13/7/2569</t>
  </si>
  <si>
    <t>จ้างซ่อมแซมเก้าอี้นั่งสำหรับผู้เข้าร่วมประชุม (7 ตัว) เลขที่  จท02-47-69</t>
  </si>
  <si>
    <t>ห้างหุ้นส่วนจำกัด ไทยโปรเกรส</t>
  </si>
  <si>
    <t>เลขที่ 3300075799 วันที่ 16/7/2569</t>
  </si>
  <si>
    <t xml:space="preserve">จ้างงานก่อสร้างวางท่อจ่ายน้ำและท่อบริการ และงานที่เกี่ยวข้อง ด้านลดน้ำสูญเสีย ซอยท่าดินแดง 13 แยกบ้านเลขที่ 21 เลขที่ ป02-18-69 </t>
  </si>
  <si>
    <t xml:space="preserve">ห้างหุ้นส่วนจำกัด สุริยภัณฑ์ การช่าง </t>
  </si>
  <si>
    <t>เลขที่ 3300075836 วันที่ 20/07/2569</t>
  </si>
  <si>
    <t xml:space="preserve">จ้างงานก่อสร้างวางท่อจ่ายน้ำและท่อบริการ และงานที่เกี่ยวข้อง ด้านลดน้ำสูญเสีย ซอยสมเด็จพระเจ้าตากสิน 23 (แยกบ้านเลขที่ 79) เลขที่ ป02-21-69 </t>
  </si>
  <si>
    <t>เลขที่ 3300075859 วันที่ 21/07/2569</t>
  </si>
  <si>
    <t>งานจ้างทำตรายาง ภายในสำนักงานประปาสาขาตากสิน จำนวน 47 อัน เลขที่ จท02-49-69</t>
  </si>
  <si>
    <t>เลขที่ 3300075876 วันที่ 22/07/2569</t>
  </si>
  <si>
    <t xml:space="preserve">งานก่อสร้างวางท่อจ่ายน้ำและท่อบริการ และงานที่เกี่ยวข้อง ด้านลดน้ำสูญเสีย ซอยแยกบ้านเลขที่ 524 ถนนลาดหญ้าและซอยกรุงธนบุรี 6 แยก 13 เลขที่ ป02-22-69 </t>
  </si>
  <si>
    <t xml:space="preserve">บริษัท โอสิริแอนด์ซันส์ จำกัด </t>
  </si>
  <si>
    <t>เลขที่ 3300075893 วันที่ 23/7/2569</t>
  </si>
  <si>
    <t>งานก่อสร้างวางท่อจ่ายน้ำและท่อบริการ และงานที่เกี่ยวข้อง ด้านขยายเขตจำหน่ายน้ำ พื้นที่สำนักงานประปาสาขาตากสิน เลขที่ วข02-02-69</t>
  </si>
  <si>
    <t>ห้างหุ้นส่วนจำกัด สุริยภัณฑ์ การช่าง</t>
  </si>
  <si>
    <t>เลขที่ 3300075895 วันที่ 23/7/2569</t>
  </si>
  <si>
    <t xml:space="preserve">งานก่อสร้างวางท่อจ่ายน้ำและท่อบริการ และงานที่เกี่ยวข้อง ด้านลดน้ำสูญเสีย ซอยอิสรภาพ 15 แยกบ้านเลขที่ 1043 และท้ายซอยเจริญนคร 40 แยกบ้านเลขที่ 331 เลขที่ ป02-19-69 </t>
  </si>
  <si>
    <t xml:space="preserve">บริษัท เอ็น แอล พี วอเตอร์เวิร์คส์ จำกัด </t>
  </si>
  <si>
    <t>เลขที่ 3300075896 วันที่ 23/7/2569</t>
  </si>
  <si>
    <t>งานก่อสร้างวางท่อจ่ายน้ำและท่อบริการ และงานที่เกี่ยวข้อง ด้านลดน้ำสูญเสีย ซอยเจริญนคร 24/1 ถนนเจริญนคร และซอยกรุงธนบุรี 4 (แยกบ้านเลขที่ 301) ถนนกรุงธนบุรี  เลขที่ป02-20-69</t>
  </si>
  <si>
    <t>บริษัท ไทคูนวณิชย์ จำกัด</t>
  </si>
  <si>
    <t>เลขที่ 3300075915 วันที่ 24/7/2569</t>
  </si>
  <si>
    <t>ฝ่ายบริหารความเสี่ยง การประปานครหลวง</t>
  </si>
  <si>
    <t>วันที่ 3  เดือน สิงหาคม พ.ศ. 2569</t>
  </si>
  <si>
    <t>แบบ  สขร.1</t>
  </si>
  <si>
    <t>ผู้ช่วยผู้ว่าการ (แผนและพัฒนา) การประปานครหลวง</t>
  </si>
  <si>
    <t>สรุปผลการดำเนินการจัดซื้อจัดจ้างในรอบเดือน กรกฎาคม พ.ศ.2569</t>
  </si>
  <si>
    <t>สำนักงานประปาสาขาสุวรรณภูมิ</t>
  </si>
  <si>
    <t>โดยวิธีเฉพาะเจาะจง</t>
  </si>
  <si>
    <t>วงเงินงบประมาณที่จะซื้อ/จ้าง 
(ไม่รวมvat)</t>
  </si>
  <si>
    <t>ราคากลาง(รวมvat)</t>
  </si>
  <si>
    <t>ผู้เสนอราคา และ ราคาที่เสนอ</t>
  </si>
  <si>
    <t>ผู้ที่ได้รับการคัดเลือกและราคาที่ตกลงซื้อ/จ้าง</t>
  </si>
  <si>
    <t>ราคาที่เสนอ(รวมvat) (บาท)</t>
  </si>
  <si>
    <t>ราคาที่ตกลงซื้อ/จ้าง(รวมvat) (บาท)</t>
  </si>
  <si>
    <t>งานก่อสร้างวางท่อประปาและงานที่เกี่ยวข้องเพื่อวางท่อประปาเอกชน บริเวณ โครงการ PAKAA BANGNA เฟส 3.0 ตำบลบางเสาธง อำเภอบางเสาธง จังหวัดสมุทรปราการ พื้นที่สำนักงานประปาสาขาสุวรรณภูมิ</t>
  </si>
  <si>
    <t>หจก.สุวัฒนา คอนสตรัคชั่น</t>
  </si>
  <si>
    <t>ราคาที่เหมาะสม</t>
  </si>
  <si>
    <t>งานก่อสร้างวางท่อประปาและงานที่เกี่ยวข้อง เพื่อวางท่อประปาเอกชน โครงการ PLENO TOWN ลาดกระบัง-ฉลองกรุง 53 เฟส 4.0 แขวงลำปลาทิว เขตลาดกระบัง กรุงเทพมหานคร พื้นที่สำนักงานประปาสาขาสุวรรณภูมิ</t>
  </si>
  <si>
    <t>บจก.เซน เทค (โกลบอล)</t>
  </si>
  <si>
    <t>งานก่อสร้างวางท่อประปาและงานที่เกี่ยวข้อง เพื่อวางท่อประปาเอกชน โครงการอณาสิริ รามคำแหง กรุงเทพกรีฑา เฟส 1.0 แขวงคลองสองต้นนุ่น เขตลาดกระบัง กรุงเทพมหานคร พื้นที่สำนักงานประปาสาขาสุวรรณภูมิ</t>
  </si>
  <si>
    <t>หจก.ทรัพย์ไพศาล วอเตอร์</t>
  </si>
  <si>
    <t>งานก่อสร้างวางท่อประปาและงานที่เกี่ยวข้อง เพื่อวางท่อประปาเอกชน โครงการ Grande Pleno บางนา - กิ่งแก้ว เฟส 1  ถนนกิ่งแก้ว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</si>
  <si>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</si>
  <si>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งานก่อสร้างวางท่อประปาและงานที่เกี่ยวข้อง เพื่อวางท่อประปาเอกชน จำนวน 1 งาน 2 เส้นทาง  1.โครงการ Q District บางนา - กิ่งแก้ว เฟส 12.0  ตำบลราชาเทวะ อำเภอบางพลี จังหวัดสมุทรปราการ 2.โครงการโฉนดเลขที่ 40544 ตำบลบางพลีน้อย อำเภอบางบ่อ จังหวัดสมุทรปราการ พื้นที่สำนักงานประปาสาขาสุวรรณภูมิ</t>
  </si>
  <si>
    <t>หจก.พงษ์ตะวัน การโยธา</t>
  </si>
  <si>
    <t>งานก่อสร้างวางท่อประปาและงานที่เกี่ยวข้อง เพื่องานติดตั้งหัวดับเพลิง โครงการ โฉนดเลขที่ 24476 เเขวงทับยาว เขตลาดกระบัง กรุงเทพมหานคร พื้นที่สำนักงานประปาสาขาสุวรรณภูมิ</t>
  </si>
  <si>
    <t>หจก.ปิยชาติ คอนสตรัคชั่น</t>
  </si>
  <si>
    <t>งานก่อสร้างวางท่อประปาและงานที่เกี่ยวข้อง เพื่อวางท่อประปาปรับปรุงกำลังน้ำร่วมสำนักการโยธา บริเวณหน้าร้าน CJ สาขาตลาดวัดพลมานีย์ แขวงทับยาว เขตลาดกระบัง กรุงเทพมหานคร พื้นที่สำนักงานประปาสาขาสุวรรณภูมิ</t>
  </si>
  <si>
    <t>โดยวิธีประกวดราคาอิเล็กทรอนิกส์</t>
  </si>
  <si>
    <t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</t>
  </si>
  <si>
    <t>วิธีประกวดราคาอิเล็กทรอนิกส์</t>
  </si>
  <si>
    <t>บจก. ลีดเดอร์ปั๊ม แมชชีนเนอรี่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</si>
  <si>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</si>
  <si>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 xml:space="preserve">เลขที่ ช55-01-69
ลงวันที่ 1/7/2569
</t>
  </si>
  <si>
    <t xml:space="preserve">เลขที่ ซป55-03-69
ลงวันที่ 12/6/2569
</t>
  </si>
  <si>
    <t xml:space="preserve">เลขที่ วธ55-40-69
ลงวันที่ 1/7/2569
</t>
  </si>
  <si>
    <t xml:space="preserve">เลขที่ วธ55-41-69
ลงวันที่ 6/7/2569
</t>
  </si>
  <si>
    <t xml:space="preserve">เลขที่ วธ55-46-69
ลงวันที่ 15/7/2569
</t>
  </si>
  <si>
    <t xml:space="preserve">เลขที่ วธ55-44-69
ลงวันที่ 16/7/2569
</t>
  </si>
  <si>
    <t xml:space="preserve">เลขที่ วธ55-43-69
ลงวันที่ 17/7/2569
</t>
  </si>
  <si>
    <t xml:space="preserve">เลขที่ วธ55-45-69
ลงวันที่ 20/7/2569
</t>
  </si>
  <si>
    <t xml:space="preserve">เลขที่ ปป55-30-69
ลงวันที่ 27/7/2569
</t>
  </si>
  <si>
    <r>
      <t xml:space="preserve">บริษัท ไตรรุ่งเจริญกิจวิศวภัณฑ์ จำกัด </t>
    </r>
    <r>
      <rPr>
        <i/>
        <sz val="16"/>
        <color theme="1"/>
        <rFont val="TH SarabunPSK"/>
        <family val="2"/>
      </rPr>
      <t>(ตกคุณสมบัติ)</t>
    </r>
  </si>
  <si>
    <t>สรุปผลการดำเนินการจัดซื้อจัดจ้างในรอบเดือนกรกฎาคม2569</t>
  </si>
  <si>
    <t>ฝ่ายควบคุมการส่งและจ่ายน้ำ การประปานครหลวง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</si>
  <si>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</si>
  <si>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</si>
  <si>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</si>
  <si>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วัสดุสำรองคลัง จำนวน 8 รายการ</t>
  </si>
  <si>
    <t>บริษัท ไทยวอเตอร์ ฟิตติ้ง พลัส จำกัด</t>
  </si>
  <si>
    <t>1 ก.ค. 69</t>
  </si>
  <si>
    <t>จ้างซ่อมเครื่องกำเนิดไฟฟ้า ขนาด30KVA รหัสครุภัณฑ์ 1700008778 จำนวน 1 รายการ</t>
  </si>
  <si>
    <t>บริษัท ไทย อินดัสเทค จำกัด</t>
  </si>
  <si>
    <t>2 ก.ค. 69</t>
  </si>
  <si>
    <t xml:space="preserve">งานจ้างซ่อมอุปกรณ์ Pressure Transmitter U255 จำนวน 1 งาน </t>
  </si>
  <si>
    <t>บริษัท เอสพีแอล ซิสเต็ม จำกัด</t>
  </si>
  <si>
    <t>งานจ้างปรับปรุงระบบสนับสนุนการปฎิบัติงานและบำรุงรักษาภายในบ่อ Valve Chamber ระบบท่อประธาน จำนวน 1 งาน</t>
  </si>
  <si>
    <t>บริษัท แอตลาส โซลูชั่น จำกัด</t>
  </si>
  <si>
    <t>งานจ้างปรับปรุงท่อเพื่อลดน้ำสูญเสีย สำหรับงานปรับปรุงท่อประธาน ศก. 900 มม. จุดใต้สะพานข้ามคลองห้วยขวาง ถ.สุทธิสารวินิจฉัย จำนวน 1 งาน</t>
  </si>
  <si>
    <t>บริษัท ทีเอสวี เอ็นจิเนียริ่ง (2003) จำกัด</t>
  </si>
  <si>
    <t>บริษัท สยามคอนสตรัคชั่น กรุ๊ป จำกัด</t>
  </si>
  <si>
    <t>จล.(ฝคจ) 7-2569</t>
  </si>
  <si>
    <t>3 ก.ค. 69</t>
  </si>
  <si>
    <t>บริษัท ดี.วี.เอส. คอนสตรัคชั่น จำกัด</t>
  </si>
  <si>
    <t xml:space="preserve">จ้างโครงการแก้ไขปัญหาท่อประธานขาดความต่อเนื่อง (Missimg Link) จากงานซ่อมท่อประธานแตกรั่ว จำนวน 1 งาน </t>
  </si>
  <si>
    <t>บริษัท รวมนที จำกัด</t>
  </si>
  <si>
    <t>จล.(ฝคจ) 2-2569</t>
  </si>
  <si>
    <t>10 ก.ค. 69</t>
  </si>
  <si>
    <t>งานซื้อพร้อมติดตั้งเครื่องวัดอัตราการไหล และเครื่องวัดแรงดันน้ำระบบท่อประธาน จำนวน 1 งาน</t>
  </si>
  <si>
    <t>บริษัท โยโกกาวา (ประเทศไทย) จำกัด</t>
  </si>
  <si>
    <t>ซล.(ฝคจ) 7-2569</t>
  </si>
  <si>
    <t>15 ก.ค. 69</t>
  </si>
  <si>
    <t>บริษัท โฟลว์มาสเตอร์ (ประเทศไทย) จำกัด</t>
  </si>
  <si>
    <t>บริษัท พีเอ็น คอร์ปอเรชั่น จำกัด</t>
  </si>
  <si>
    <t>วัสดุสำรองคลัง อุปกรณ์ซ่อมท่อประธาน จำนวน 4 รายการ</t>
  </si>
  <si>
    <t>17 ก.ค. 69</t>
  </si>
  <si>
    <t xml:space="preserve">ยางมะตอยสำเร็จรูป จำนวน 600 ถุง </t>
  </si>
  <si>
    <t>บริษัท วรกร คอร์ปอเรชั่น จำกัด</t>
  </si>
  <si>
    <t>20 ก.ค. 69</t>
  </si>
  <si>
    <t>วัสดุสำรองคลัง จำนวน 3 รายการ</t>
  </si>
  <si>
    <t>บริษัท ก้าวหน้าโซลูชั่น จำกัด</t>
  </si>
  <si>
    <t>21 ก.ค. 69</t>
  </si>
  <si>
    <t>คลอรีนสำหรับงานตรวจสอบท่อประธานแตกรั่ว จำนวน 2 รายการ</t>
  </si>
  <si>
    <t>บริษัท แอดวานซ์ อะควา เทคโนโลยี แอนด์ เอ็นจิเนียริ่ง จำกัด</t>
  </si>
  <si>
    <t>22 ก.ค. 69</t>
  </si>
  <si>
    <t>วัสดุสำรองคลัง จำนวน 5 รายการ</t>
  </si>
  <si>
    <t>บริษัท เอส.ดับเบิลยู.เค. อินดัสเตรียล จำกัด</t>
  </si>
  <si>
    <t>24 ก.ค. 69</t>
  </si>
  <si>
    <t>สำนักงานประปาสาขามีนบุรี การประปานครหลวง</t>
  </si>
  <si>
    <t>งานที่จัดซื้อหรือจัดจ้าง</t>
  </si>
  <si>
    <t>วงเงินงบประมาณ</t>
  </si>
  <si>
    <t xml:space="preserve">รายชื่อผู้เสนอราคาและราคาที่เสนอ </t>
  </si>
  <si>
    <t>เลขที่และวันที่ของสัญญา</t>
  </si>
  <si>
    <t>ที่จะซื้อหรือจ้าง (บาท)</t>
  </si>
  <si>
    <t>โดยสรุป</t>
  </si>
  <si>
    <t>หรือข้อตกลงในการซื้อหรือจ้าง</t>
  </si>
  <si>
    <t>ราคาที่ตกลงซื้อหรือจ้าง (บาท)</t>
  </si>
  <si>
    <t>งานซ่อมท่อประปาแตกรั่ว</t>
  </si>
  <si>
    <t>1. ห้างหุ้นส่วนจำกัด เกื้ออุไร</t>
  </si>
  <si>
    <t>ห้างหุ้นส่วนจำกัด เกื้ออุไร</t>
  </si>
  <si>
    <t>ราคาต่ำที่สุด</t>
  </si>
  <si>
    <t>PO.No. 3300075749</t>
  </si>
  <si>
    <t xml:space="preserve">พร้อมงานที่เกี่ยวข้อง </t>
  </si>
  <si>
    <t>สัญญาเลขที่ ซป53-02-69</t>
  </si>
  <si>
    <t>พื้นที่สำนักงานประปาสาขามีนบุรี</t>
  </si>
  <si>
    <t>ลงวันที่ 14 กรกฎาคม 2569</t>
  </si>
  <si>
    <t>จัดซื้อจัดจ้างด้วยวิธี e-bidding รวมเป็นเงิน (บาท)</t>
  </si>
  <si>
    <t xml:space="preserve">งานก่อสร้างวางท่อประปาและงานที่เกี่ยวข้อง </t>
  </si>
  <si>
    <t>หจก. เอ็น พี วาย 2023 เอ็นจิเนียริ่ง</t>
  </si>
  <si>
    <t xml:space="preserve">ด้านขยายเขตจำหน่ายน้ำ (รับจ้างงาน) </t>
  </si>
  <si>
    <t>ห้างหุ้นส่วนจำกัด ทรัพย์ไพศาล วอเตอร์</t>
  </si>
  <si>
    <t>PO.No.  3300075715</t>
  </si>
  <si>
    <t xml:space="preserve">ด้านขยายเขตจำหน่ายน้ำ (รับจ้างงาน)                      </t>
  </si>
  <si>
    <t>สัญญาเลขที่ วธ53-20-69</t>
  </si>
  <si>
    <t xml:space="preserve">โครงการเพอร์เฟค พาร์ค ร่มเกล้า-สุวรรณภูมิ </t>
  </si>
  <si>
    <t>ลงวันที่ 10 กรกฎาคม 2569</t>
  </si>
  <si>
    <t xml:space="preserve">(เฟส 5) ส่วนที่ 5 ซอยร่มเกล้า 6/1 ถนนร่มเกล้า </t>
  </si>
  <si>
    <t>แขวงมีนบุรี เขตมีนบุรี กรุงเทพมหานคร</t>
  </si>
  <si>
    <t xml:space="preserve">ซื้อผ้าหมึกเครื่องพิมพ์ สำหรับหน่วยงาน </t>
  </si>
  <si>
    <t>ห้างหุ้นส่วนจำกัด ยูเนี่ยน ปริ้นท์</t>
  </si>
  <si>
    <t>PO.No.  3300075831</t>
  </si>
  <si>
    <t>สำนักงานประปาสาขามีนบุรี</t>
  </si>
  <si>
    <t>สัญญาเลขที่ ซท53-03-69</t>
  </si>
  <si>
    <t>ลงวันที่ 20 กรกฎาคม 2569</t>
  </si>
  <si>
    <t>บริษัท วายโอยู เอ็นจิเนียริ่ง จำกัด</t>
  </si>
  <si>
    <t>PO.No.  3300075842</t>
  </si>
  <si>
    <t>สัญญาเลขที่ วธ53-21-69</t>
  </si>
  <si>
    <t>โครงการอณาสิริ รามอินทรา-จตุโชติ เฟส 2</t>
  </si>
  <si>
    <t xml:space="preserve">แขวงสามวาตะวันตก เขตคลองสามวา </t>
  </si>
  <si>
    <t>กรุงเทพมหานคร</t>
  </si>
  <si>
    <t>ห้างหุ้นส่วนจำกัด ณัชพนคอนสตรัคชั่น</t>
  </si>
  <si>
    <t>PO.No.  3300075774</t>
  </si>
  <si>
    <t>สัญญาเลขที่ วธ53-22-69</t>
  </si>
  <si>
    <t xml:space="preserve">โครงการ The City รามอินทรา-วงแหวน 3 เฟส 3 </t>
  </si>
  <si>
    <t>ลงวันที่ 15 กรกฎาคม 2569</t>
  </si>
  <si>
    <t>บริษัท พีพีพี. (999) จำกัด</t>
  </si>
  <si>
    <t>PO.No.  3300075824</t>
  </si>
  <si>
    <t>สัญญาเลขที่ วธ53-23-69</t>
  </si>
  <si>
    <t xml:space="preserve">โครงการสราญสิริ ปัญญา อินทรา เฟส 2 </t>
  </si>
  <si>
    <t xml:space="preserve">ถนนปัญญาอินทรา แขวงสามวาตะวันตก </t>
  </si>
  <si>
    <t>เขตคลองสามวา กรุงเทพมหานคร</t>
  </si>
  <si>
    <t>PO.No.  3300075909</t>
  </si>
  <si>
    <t>สัญญาเลขที่ วธ53-24-69</t>
  </si>
  <si>
    <t xml:space="preserve">โครงการ ศุภาลัย เพรสทิจ หทัยราษฎร์ 39 เฟส 1 </t>
  </si>
  <si>
    <t>ลงวันที่ 24 กรกฎาคม 2569</t>
  </si>
  <si>
    <t xml:space="preserve">ถนนหทัยราษฎร์ แขวงสามวาตะวันตก </t>
  </si>
  <si>
    <t xml:space="preserve">ซ่อมเครื่องปรับอากาศ </t>
  </si>
  <si>
    <t>บริษัท เย็นสะอาด จำกัด</t>
  </si>
  <si>
    <t>PO.No.  3300075681</t>
  </si>
  <si>
    <t>ของสำนักงานประปาสาขามีนบุรี</t>
  </si>
  <si>
    <t>ลงวันที่ 7 กรกฎาคม 2569</t>
  </si>
  <si>
    <t>จ้างเปลี่ยนน้ำมันเครื่องและบำรุงรักษารถยนต์</t>
  </si>
  <si>
    <t>บริษัท รุ่งเรืองยางยนต์ จำกัด</t>
  </si>
  <si>
    <t>PO.No.  3300075792</t>
  </si>
  <si>
    <t>ประจำปี รถยนต์ทะเบียน 53-3513</t>
  </si>
  <si>
    <t>ลงวันที่ 16 กรกฎาคม 2569</t>
  </si>
  <si>
    <t>ซื้อถังดักไขมัน ของสำนักงานประปาสาขามีนบุรี</t>
  </si>
  <si>
    <t>บริษัท ลอฟท์ เอเชีย จำกัด</t>
  </si>
  <si>
    <t>PO.No.  3300075728</t>
  </si>
  <si>
    <t>ลงวันที่ 13 กรกฎาคม 2569</t>
  </si>
  <si>
    <t xml:space="preserve">ซื้อของที่ระลึก เพื่อใช้ในกิจกรรมเข้าพบลูกค้า </t>
  </si>
  <si>
    <t>บริษัท วี เอ็น. สเปเชียลไลซ์ โปรดักส์ จำกัด</t>
  </si>
  <si>
    <t>PO.No.  3300075845</t>
  </si>
  <si>
    <t>เนื่องในเทศกาลวันขึ้นปีใหม่</t>
  </si>
  <si>
    <t>ลงวันที่ 21 กรกฎาคม 2569</t>
  </si>
  <si>
    <t xml:space="preserve">จ้างตรวจเช็ค ทดสอบระบบ FIRE ALARM               </t>
  </si>
  <si>
    <t>บริษัท นิปปอน เคมิคอล จำกัด</t>
  </si>
  <si>
    <t>PO.No.  3300075846</t>
  </si>
  <si>
    <t>ซื้ออุปกรณ์ PPE</t>
  </si>
  <si>
    <t>บริษัท ซีพีแอล กรุ๊ป จำกัด  (มหาชน)</t>
  </si>
  <si>
    <t>PO.No.  3300075942</t>
  </si>
  <si>
    <t>ลงวันที่ 31 กรกฎาคม 2569</t>
  </si>
  <si>
    <t>จัดซื้อจัดจ้างโดยวิธีเฉพาะเจาะจง รวมเป็นเงิน (บาท)</t>
  </si>
  <si>
    <t>จัดซื้อจัดจ้างทั้งสามวิธี รวมเป็นเงิน (บาท)</t>
  </si>
  <si>
    <t>งานก่อสร้างวางท่อประปาและงานที่เกี่ยวข้อง ด้านขยายเขตจำหน่ายน้ำ (รับจ้างงาน) โครงการพรกมล 2 เฟส 1 ซอยอยู่วิทยา 11 ถนนอยู่วิทยา แขวงกระทุ่มราย เขตหนองจอก กรุงเทพมหานคร (เลขที่ วธ53-19-69)</t>
  </si>
  <si>
    <t>PO.No.  3300075704 สัญญาเลขที่ วธ53-19-69 ลงวันที่ 9 กรกฎาคม 2569</t>
  </si>
  <si>
    <t xml:space="preserve">ผู้เสนอราคาและราคาที่เสนอ </t>
  </si>
  <si>
    <t>ที่จะซื้อ/จ้าง (บาท)</t>
  </si>
  <si>
    <t>หรือข้อตกลงในการซื้อ/จ้าง</t>
  </si>
  <si>
    <t>ซื้อผ้าสีเหลือง</t>
  </si>
  <si>
    <t>ร้านไอริส 1993 (สำนักงานใหญ่)</t>
  </si>
  <si>
    <t>บิลเงินสดเล่มที่ 055 เลขที่ 2710 ลงวันที่ 27 กรกฎาคม 2569</t>
  </si>
  <si>
    <t>รวมเป็นเงิน (บาท)</t>
  </si>
  <si>
    <t xml:space="preserve">สรุปผลการดำเนินการจัดซื้อจัดจ้างในรอบเดือน กรกรฎาคม 2569          </t>
  </si>
  <si>
    <t>ฝ่ายโรงงานผลิตน้ำบางเขน การประปานครหลวง</t>
  </si>
  <si>
    <t xml:space="preserve"> ราคากลาง (บาท)</t>
  </si>
  <si>
    <t xml:space="preserve"> เลขที่และวันที่ของสัญญาหรือข้อตกลงในการซื้อ/จ้าง</t>
  </si>
  <si>
    <t xml:space="preserve">    ราคาที่ตกลง    ซื้อ/จ้าง (บาท)</t>
  </si>
  <si>
    <t>จ้างติดตั้งท่อส่งน้ำและเครื่องสูบน้ำ คลองรีไซเคิล โรงงานผลิตน้ำบางเขน</t>
  </si>
  <si>
    <t>1. บริษัท พีเอ็น คอร์ปอเรชั่น จำกัด</t>
  </si>
  <si>
    <t xml:space="preserve"> บริษัท พีเอ็น คอร์ปอเรชั่น จำกัด</t>
  </si>
  <si>
    <t>ตรงตาม</t>
  </si>
  <si>
    <t>คุณสมบัติ</t>
  </si>
  <si>
    <t>ซื้อข้อต่อเหล็กสวมสายยางสองด้าน ขนาด 8 นิ้ว</t>
  </si>
  <si>
    <t>1. ห้างหุ้นส่วนจำกัด ตรีอุดม</t>
  </si>
  <si>
    <t>จ้างซ่อมท่อน้ำล้างบ่อกรอง หมายเลข 47
โรงงานผลิตน้ำบางเขน</t>
  </si>
  <si>
    <t>1. บริษัท ไทคูนวณิชย์ จำกัด</t>
  </si>
  <si>
    <t>จ้างซ่อมลูกหมุนระบายอากาศ
อาคารส่วนเครื่องกล 1 โรงงานผลิตน้ำบางเขน</t>
  </si>
  <si>
    <t>ซื้อวัสดุซ่อมแซมและบำรุงรักษาเครื่องตัดหญ้าแบบสะพาย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</si>
  <si>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</si>
  <si>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</si>
  <si>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ซื้อใบปัดน้ำฝน 19/21"</t>
  </si>
  <si>
    <t>จ้างซ่อมแซมและบำรุงรักษารถบรรทุก ISUZU
หมายเลขทะเบียน 99-4651 กทม.</t>
  </si>
  <si>
    <t>1. ห้างหุ้นส่วนจำกัด นภาลัยการโยธา</t>
  </si>
  <si>
    <t xml:space="preserve">  ห้างหุ้นส่วนจำกัด  นภาลัยการโยธา</t>
  </si>
  <si>
    <t>จ้างซ่อมเครื่องปรับอากาศ</t>
  </si>
  <si>
    <t>1. บริษัท เอ.ที.89 เซอร์วิส จำกัด</t>
  </si>
  <si>
    <t>บริษัท เอ.ที.89 เซอร์วิส จำกัด</t>
  </si>
  <si>
    <t>จ้างซ่อมแซมและปรับปรุงระบบโทรศัพท์ภายใน (PABX) ของกองซ่อมบำรุงไฟฟ้า
โรงงานผลิตน้ำบางเขน</t>
  </si>
  <si>
    <t>1. บริษัท เอส เอ็น พี กรุ๊ป คอมมิวนิเคชั่น จำกัด</t>
  </si>
  <si>
    <t>บริษัท เอส เอ็น พี กรุ๊ป คอมมิวนิเคชั่น จำกัด</t>
  </si>
  <si>
    <t>จ้างซ่อม Submersible Pump
ขนาด 4.0 kW 380V 11.2A No.6 สถานีสูบระบายน้ำ 3 โรงงานผลิตน้ำบางเขน</t>
  </si>
  <si>
    <t>1. บริษัท จีพี เวิลด์ โซลูชั่น จำกัด</t>
  </si>
  <si>
    <t>บริษัท จีพี เวิลด์ โซลูชั่น จำกัด</t>
  </si>
  <si>
    <t>จ้างซ่อมท่อรั่ว หน้าโรงจ่ายปูนขาวหลังบำบัด 2
โรงงานผลิตน้ำบางเขน</t>
  </si>
  <si>
    <t>จ้างซ่อมท่อ ขนาด 1 นิ้ว บริเวณประตู 3
การประปานครหลวง</t>
  </si>
  <si>
    <t>จ้างซ่อมท่อน้ำล้างบ่อกรอง หมายเลข 27
โรงงานผลิตน้ำบางเขน</t>
  </si>
  <si>
    <t>จ้างซ่อม Submersible Pumpขนาด 7.5 kW 380 V No.4 สถานีสูบระบายน้ำทิ้ง 4
โรงงานผลิตน้ำบางเขน</t>
  </si>
  <si>
    <t>จ้างซ่อมหลังคา อาคารโรงบีบอัดตะกอน โรงงานผลิตน้ำบางเขน</t>
  </si>
  <si>
    <t xml:space="preserve">ซื้อหมึกพิมพ์และกล่องทิ้งเศษผงหมึก สำหรับเครื่องพิมพ์ ยี่ห้อFujifilm รุ่น Apeos C325z </t>
  </si>
  <si>
    <t>ซื้อหมึกพิมพ์ สำหรับเครื่องพิมพ์ยี่ห้อ Fuji Xerox</t>
  </si>
  <si>
    <t>ซื้อหมวกใยสังเคราะห์แบบตัวหนอนสีขาว</t>
  </si>
  <si>
    <t>1. บริษัท โกลบอล เวิร์คเซฟ จำกัด</t>
  </si>
  <si>
    <t>บริษัท โกลบอล เวิร์คเซฟ จำกัด</t>
  </si>
  <si>
    <t>ซื้อวัสดุอุปกรณ์สำหรับการซ่อมแซมและบำรุงรักษาเครื่องปรับอากาศ</t>
  </si>
  <si>
    <t>จ้างถอดเปลี่ยน Check Valve
ที่ท่อสูบตะกอน บริเวณบ่อกักตะกอนหมายเลข 2 และ 4 โรงงานผลิตน้ำบางเขน15 โรงงานผลิตน้ำบางเขน</t>
  </si>
  <si>
    <t xml:space="preserve">ซื้ออุปกรณ์ความปลอดภัยในการทำงาน โรงงานผลิตน้ำบางเขน </t>
  </si>
  <si>
    <r>
      <t xml:space="preserve">จ้างลอกคลอง Type C           </t>
    </r>
    <r>
      <rPr>
        <sz val="2"/>
        <rFont val="TH SarabunPSK"/>
        <family val="2"/>
      </rPr>
      <t xml:space="preserve">  </t>
    </r>
    <r>
      <rPr>
        <sz val="15"/>
        <rFont val="TH SarabunPSK"/>
        <family val="2"/>
      </rPr>
      <t>และวางท่อระบายน้ำ</t>
    </r>
  </si>
  <si>
    <t>1. บริษัท ยูโรเคม จำกัด</t>
  </si>
  <si>
    <t>บริษัท ยูโรเคม จำกัด</t>
  </si>
  <si>
    <t xml:space="preserve">ซื้อตลับ OKI IMAGE DRUM   รุ่น B431411 สำหรับเครื่องพิมพ์ OKI รุ่น MB472 </t>
  </si>
  <si>
    <t>จ้างก่อสร้างบันไดหนีไฟ อาคารอำนวยการ พร้อมงานที่เกี่ยวข้อง โรงงานผลิตน้ำบางเขน</t>
  </si>
  <si>
    <t>1. บริษัท บีดับเบิ้ลยูเอ 118 จำกัด</t>
  </si>
  <si>
    <t>บริษัท บีดับเบิ้ลยูเอ 118 จำกัด</t>
  </si>
  <si>
    <r>
      <t xml:space="preserve">จ้างซ่อมแซม Sludge Feed Pump </t>
    </r>
    <r>
      <rPr>
        <sz val="2"/>
        <rFont val="TH SarabunPSK"/>
        <family val="2"/>
      </rPr>
      <t xml:space="preserve"> </t>
    </r>
    <r>
      <rPr>
        <sz val="13"/>
        <rFont val="TH SarabunPSK"/>
        <family val="2"/>
      </rPr>
      <t>No.4 (เปลี่ยนอะไหล่ DryRun Protection) ที่โรงกำจัดตะกอน โรงงานผลิตน้ำบางเขน</t>
    </r>
  </si>
  <si>
    <t>1. บริษัท เนทช (ประเทศไทย) จำกัด</t>
  </si>
  <si>
    <t>บริษัท เนทช (ประเทศไทย) จำกัด</t>
  </si>
  <si>
    <t>จ้างถอดพร้อมประกอบติดตั้งมอเตอร์ไฟฟ้า</t>
  </si>
  <si>
    <t xml:space="preserve">ซื้อวัสดุสำนักงาน </t>
  </si>
  <si>
    <t>จ้างสูบตะกอนบ่อกักตะกอน
เข้าโรงกำจัดตะกอน
ที่โรงงานผลิตน้ำบางเขน</t>
  </si>
  <si>
    <t>วิธีคัดเลือก</t>
  </si>
  <si>
    <r>
      <t xml:space="preserve">จ้างขุดลอกและขนย้ายตะกอน 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>พร้อมงาน ที่เกี่ยวข้อง บริเวณโรงงานผลิตน้ำบางเขน</t>
    </r>
  </si>
  <si>
    <t>1. บริษัท ลัคกี้ โปรเกรส ซัพพลาย จำกัด</t>
  </si>
  <si>
    <t xml:space="preserve">                                         รวมเป็นเงินทั้งสิ้น</t>
  </si>
  <si>
    <t xml:space="preserve">          บาท</t>
  </si>
  <si>
    <t xml:space="preserve">  3300075647  
วันที่ 3 ก.ค. 69</t>
  </si>
  <si>
    <t xml:space="preserve">  3300075691  
วันที่ 8 ก.ค. 69</t>
  </si>
  <si>
    <t xml:space="preserve">  3300075705 
วันที่ 9 ก.ค. 69</t>
  </si>
  <si>
    <t xml:space="preserve">  3300075706  
วันที่ 9 ก.ค. 69</t>
  </si>
  <si>
    <t xml:space="preserve">  3300075713  
วันที่ 10 ก.ค. 69</t>
  </si>
  <si>
    <t xml:space="preserve">  3300075714  
วันที่ 10 ก.ค. 69</t>
  </si>
  <si>
    <t xml:space="preserve">  3300075731  
วันที่ 15 ก.ค. 69</t>
  </si>
  <si>
    <t xml:space="preserve">  3300075732  
วันที่ 13 ก.ค. 69</t>
  </si>
  <si>
    <t xml:space="preserve">  3300075734  
วันที่ 13 ก.ค. 69</t>
  </si>
  <si>
    <t xml:space="preserve">  3300075735  
วันที่ 13 ก.ค. 69</t>
  </si>
  <si>
    <t xml:space="preserve">  3300075736  
วันที่ 13 ก.ค. 69</t>
  </si>
  <si>
    <t xml:space="preserve">  3300075737  
วันที่ 13 ก.ค. 69</t>
  </si>
  <si>
    <t xml:space="preserve">  3300075738  
วันที่ 13 ก.ค. 69</t>
  </si>
  <si>
    <t xml:space="preserve">  3300075739  
วันที่ 13 ก.ค. 69</t>
  </si>
  <si>
    <t xml:space="preserve">  3300075741 
 วันที่ 13 ก.ค. 69</t>
  </si>
  <si>
    <t xml:space="preserve">  3300075759 
 วันที่ 14 ก.ค. 69</t>
  </si>
  <si>
    <t xml:space="preserve">  3300075760 
 วันที่ 14 ก.ค. 69</t>
  </si>
  <si>
    <t xml:space="preserve">   3300075761 
วันที่ 15 ก.ค. 69</t>
  </si>
  <si>
    <t xml:space="preserve">   3300075770 
วันที่ 15 ก.ค. 69</t>
  </si>
  <si>
    <t xml:space="preserve">  3300075806  
วันที่ 17 ก.ค. 69</t>
  </si>
  <si>
    <t xml:space="preserve">  3300075808  
วันที่ 17 ก.ค. 69</t>
  </si>
  <si>
    <t xml:space="preserve">  3300075815  
วันที่ 17 ก.ค. 69</t>
  </si>
  <si>
    <t xml:space="preserve">  3300075863  
วันที่ 21 ก.ค. 69</t>
  </si>
  <si>
    <t xml:space="preserve">  3300075867 
 วันที่ 21 ก.ค. 69</t>
  </si>
  <si>
    <t xml:space="preserve">  3300075868  
วันที่ 20 ก.ค. 69</t>
  </si>
  <si>
    <t xml:space="preserve">  3300075870  
วันที่ 20 ก.ค. 69</t>
  </si>
  <si>
    <t xml:space="preserve">  3300075874 
 วันที่ 22 ก.ค. 69</t>
  </si>
  <si>
    <t xml:space="preserve">  3300075880 
 วันที่ 22 ก.ค. 69</t>
  </si>
  <si>
    <t xml:space="preserve">  3300075881  
วันที่ 22 ก.ค. 69</t>
  </si>
  <si>
    <t>สรุปผลการดำเนินการจัดซื้อจัดจ้างในรอบเดือน กรกฎาคม</t>
  </si>
  <si>
    <t>ผู้ช่วยผู้ว่าการ(ทรัพยากรบุคคล) การประปานครหลวง</t>
  </si>
  <si>
    <t>วันที่ 4 เดือน สิงหาคม พ.ศ.2569</t>
  </si>
  <si>
    <t>ผู้ช่วยผู้ว่าการ(ทรัพยากรบุคคล) (ชวก.(บค))</t>
  </si>
  <si>
    <t>-ไม่มี-</t>
  </si>
  <si>
    <t>ฝ่ายบริหารทรัพยากรบุคคล(ฝบบ.)</t>
  </si>
  <si>
    <t xml:space="preserve">บันทึกที่ กงบฝบบ 83/2569 ลงวันที่ 20 กรกฎาคม 2569 เรื่อง บันทึกการตรวจรับมอบพัสดุ งานจ้างทำปกผ้าไหมสำหรับใส่ประกาศนียบัตรกำกับเครื่องราชอิสริยาภรณ์ จำนวน 365 ปก โดยวิธีเฉพาะเจาะจง จำนวนเงิน 120,450 บาท ภาษีมูลค่าเพิ่ม 8,431.50 บาท รวมเป็นเงินทั้งสิ้น 128,881.50 บาท </t>
  </si>
  <si>
    <t>เสนอราคา</t>
  </si>
  <si>
    <t>บริษัท พัฒนากิจ ซัพพลายส์ จำกัด</t>
  </si>
  <si>
    <t>1. เป็นบริษัทฯ ที่มีชื่ออยู่ใน กปน.
2. เป็นบริษัทฯ ที่ กปน. ดำเนินการจัดซื้อจัดจ้างฯ อยู่เป็นประจำ โดยระยะเวลาที่ผ่านมา ไม่มีปัญหาใด
3. ราคาที่บริษัทฯ เสนอ เมื่อสอบทานจาก
ผู้จำหน่ายรายอื่น (สอบทานจาก Internet) พบว่า บริษัทฯ เสนอราคาใกล้เคียงกับตลาด</t>
  </si>
  <si>
    <t>ข้อตกลงในการจ้างเลขที่ 3300075497 ลงวันที่ 23 มิถุนายน 2569</t>
  </si>
  <si>
    <t>ฝ่ายสวัสดิการและกิจการสัมพันธ์ (ฝสก.)</t>
  </si>
  <si>
    <r>
      <t>เรื่อง ใบเบิก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>/ใบเบิกชดเชย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 xml:space="preserve">/รายงานการซื้อ </t>
    </r>
  </si>
  <si>
    <t>รายการที่ 1-3</t>
  </si>
  <si>
    <t>1. เป็นบริษัทที่ กปน. ดำเนินการจัดซื้ออยู่ประจำ</t>
  </si>
  <si>
    <t>กบพฝสก 817/2569</t>
  </si>
  <si>
    <t xml:space="preserve">การจ้างในกรณีจำเป็น จำนวน 3 รายการ </t>
  </si>
  <si>
    <t>บริษัท โปลิฟาร์ม  จำกัด</t>
  </si>
  <si>
    <t>โดยที่ผ่านมาไม่มีปัญหาในการจัดซื้อ</t>
  </si>
  <si>
    <t>ลว. 1 กรกฎาคม 2569</t>
  </si>
  <si>
    <t xml:space="preserve">1) TRAVAN 0.5 TAB  จำนวน 4 กล่อง </t>
  </si>
  <si>
    <t>(สำนักงานใหญ่)</t>
  </si>
  <si>
    <t>2. ใช้สำหรับให้บริการรักษาผู้ป่วยของสถานพยาบาล กปน.</t>
  </si>
  <si>
    <t>2) POLICIFLOXIN 500 TAB จำนวน 4 กล่อง</t>
  </si>
  <si>
    <t>3) PROSTASIN 2 TAB  จำนวน 6 กล่อง</t>
  </si>
  <si>
    <t xml:space="preserve">รายการที่ 1 </t>
  </si>
  <si>
    <t xml:space="preserve">1. เป็นบริษัทที่ กปน. ดำเนินการจัดซื้ออยู่เป็นประจำ </t>
  </si>
  <si>
    <t>กบพฝสก 879/2569</t>
  </si>
  <si>
    <t xml:space="preserve">การจ้างในกรณีจำเป็น จำนวน 2 รายการ </t>
  </si>
  <si>
    <t>บริษัท เพ็ชรรัตน์ ฟาร์ม่า จำกัด</t>
  </si>
  <si>
    <t>ลว. 6 กรกฎาคม 2569</t>
  </si>
  <si>
    <t>1) ชุดทำแผล STERI-DRESS จำนวน 2 กล่อง</t>
  </si>
  <si>
    <t>2) GPO ALCOHOL GEL 400 G จำนวน 20 ขวด</t>
  </si>
  <si>
    <t xml:space="preserve">รายการที่ 2 </t>
  </si>
  <si>
    <t xml:space="preserve">องค์การเภสัชกรรม  </t>
  </si>
  <si>
    <t>(สาขาที่ 00009)</t>
  </si>
  <si>
    <t>กบพฝสก 887/2569</t>
  </si>
  <si>
    <t xml:space="preserve">การจ้างในกรณีจำเป็น จำนวน 1 รายการ </t>
  </si>
  <si>
    <t xml:space="preserve"> บริษัท ดีเคเอสเอช </t>
  </si>
  <si>
    <t>ลว. 9 กรกฎาคม 2569</t>
  </si>
  <si>
    <t>1) แผ่นตรวจสอบการปราศจากเชื้อ Steam Chemical Integrators รุ่น 1243A</t>
  </si>
  <si>
    <t>(ประเทศไทย) จำกัด</t>
  </si>
  <si>
    <t>จำนวน 1 กล่อง (หีบ) (500 แผ่น/ห่อ 2 ห่อ/กล่อง)</t>
  </si>
  <si>
    <r>
      <t>เรื่อง ใบเบิก</t>
    </r>
    <r>
      <rPr>
        <b/>
        <sz val="16"/>
        <rFont val="TH SarabunPSK"/>
        <family val="2"/>
      </rPr>
      <t>เงินสดย่อย</t>
    </r>
    <r>
      <rPr>
        <sz val="16"/>
        <rFont val="TH SarabunPSK"/>
        <family val="2"/>
      </rPr>
      <t>/ใบเบิกชดเชย</t>
    </r>
    <r>
      <rPr>
        <b/>
        <sz val="16"/>
        <rFont val="TH SarabunPSK"/>
        <family val="2"/>
      </rPr>
      <t>เงินสดย่อย</t>
    </r>
    <r>
      <rPr>
        <sz val="16"/>
        <rFont val="TH SarabunPSK"/>
        <family val="2"/>
      </rPr>
      <t xml:space="preserve">/รายงานการซื้อ </t>
    </r>
  </si>
  <si>
    <t>รายการที่ 1-2</t>
  </si>
  <si>
    <t>กบพฝสก 942/2569</t>
  </si>
  <si>
    <t xml:space="preserve">การจ้างในกรณีจำเป็น จำนวน 6 รายการ </t>
  </si>
  <si>
    <t>บริษัท ซิลลิค ฟาร์มา จำกัด</t>
  </si>
  <si>
    <t>ลว. 27 กรกฎาคม 2569</t>
  </si>
  <si>
    <t>1) Domper - M จำนวน 6 กล่อง</t>
  </si>
  <si>
    <t>2) Roxithroxyl 150 mg จำนวน 5 กล่อง</t>
  </si>
  <si>
    <t>รายการที่ 3-5</t>
  </si>
  <si>
    <t>3) Chlor oph 1% Ointment 5G จำนวน 10 หลอด</t>
  </si>
  <si>
    <t>4) Tobradex E/O 3.5 GM จำนวน 20 หลอด</t>
  </si>
  <si>
    <t>5) Pred Forte 1% E/D 5ML จำนวน 10 ขวด</t>
  </si>
  <si>
    <t>รายการที่ 6</t>
  </si>
  <si>
    <t>6) Isosorbide dinitrate tab 10 mg จำนวน 3 กล่อง</t>
  </si>
  <si>
    <t>ซื้อวัสดุวิทยาศาสตร์และการแพทย์ (ยา) จำนวน 2 รายการ</t>
  </si>
  <si>
    <t> องค์การเภสัชกรรม</t>
  </si>
  <si>
    <t>PO. 3300075632</t>
  </si>
  <si>
    <t>1) Carvedilol tab 6.25 mg (10x10 เม็ด) จำนวน 20 กล่อง</t>
  </si>
  <si>
    <t>ลว. 2 กรกฎาคม 2569</t>
  </si>
  <si>
    <t>2) Ezetimibe tab 10 mg (3x10 เม็ด) จำนวน 300 กล่อง</t>
  </si>
  <si>
    <t>วัสดุวิทยาศาสตร์และการแพทย์ (ยา) จำนวน 1 รายการ</t>
  </si>
  <si>
    <t>บริษัท เบอร์ลิน ฟาร์มาซูติคอล</t>
  </si>
  <si>
    <t>PO. 3300075633</t>
  </si>
  <si>
    <t>1) Atenolol tab 50 mg (50x10 เม็ด) จำนวน 15 กล่อง</t>
  </si>
  <si>
    <t>อินดัสตรี้ จำกัด</t>
  </si>
  <si>
    <t>วัสดุวิทยาศาสตร์และการแพทย์ (เวชภัณฑ์ที่มิใช่ยา) จำนวน 7 รายการ</t>
  </si>
  <si>
    <t>บริษัท บางกอกเวลบีอิ้ง จำกัด</t>
  </si>
  <si>
    <t>PO. 3300075675</t>
  </si>
  <si>
    <t>1) ก๊อซพับ (Gauze pad) ขนาด 2"x 2" จำนวน 500 ห่อ</t>
  </si>
  <si>
    <t>ลว. 7 กรกฎาคม 2569</t>
  </si>
  <si>
    <t>2) ก๊อซพับ (Gauze pad) ขนาด 3"x 3" จำนวน 50 ห่อ</t>
  </si>
  <si>
    <t>3) ไม้พันสำลี (Cotton Stick) ขนาด 6" จำนวน 6 ห่อ</t>
  </si>
  <si>
    <t>4) ไม้พันสำลีปราศจากเชื้อ จำนวน 40 ห่อ</t>
  </si>
  <si>
    <t>5) เทปแต่งแผลชนิดใส (Transpore plaster) จำนวน 4 กล่อง</t>
  </si>
  <si>
    <t>6) ผ้าพันเคล็ด (Elastic Bandage) จำนวน 72 ม้วน</t>
  </si>
  <si>
    <t>7) ชุดทำแผลปราศจากเชื้อ จำนวน 120 ชุด</t>
  </si>
  <si>
    <t>ซื้อวัสดุวิทยาศาสตร์และการแพทย์ (เวชภัณฑ์ที่มิใช่ยา) จำนวน 1 รายการ</t>
  </si>
  <si>
    <t> บริษัท ซิป 8 จำกัด</t>
  </si>
  <si>
    <t>PO. 3300075765</t>
  </si>
  <si>
    <t>1) หน้ากากอนามัยทางการแพทย์ 3 ชั้น จำนวน 80 กล่อง</t>
  </si>
  <si>
    <t>ลว. 17 กรกฎาคม 2569</t>
  </si>
  <si>
    <t>งานจัดจ้างทำตรายาง  จำนวน 13 รายการ ประจำปีงบประมาณ 2569</t>
  </si>
  <si>
    <t>3,274.20 
(VAT)</t>
  </si>
  <si>
    <t>3,274.20 
(VAT)
ถือราคาตามวงเงินที่จะซื้อเป็นราคากลาง</t>
  </si>
  <si>
    <t>ห้างหุ้นส่วนจำกัด มีสุขพงษ์ไทย (สำนักงานใหญ่)</t>
  </si>
  <si>
    <t>สินค้าคุณภาพตรงตามคุณลักษณะที่กำหนด แสดงราคาชัดเจน มีการรับประกันสินค้า ราคาสมเหตุผล</t>
  </si>
  <si>
    <t>ดำเนินการตามหนังสือคระกรรมการวินิจฉัยปัญหาการจัดซื้อจัดจ้างและการบริหารหัสดุภาครัฐ ด่วนที่สุด ที่ กค (กวจ)0405.2/ว 804 ล.ว. 12 พ.ย. 68 เรื่อง แนวทางการปฏิบัติสำหรับการจัดซื้อวงเงินไม่เกิน 50,000 บาท และหลักเกณฑ์และวิธีปฏิบัติของการประปานครหลวงที่เกี่ยวข้อง / ข้อตกลงของการซื้อ ล.ว. 17 ก.พ. 69</t>
  </si>
  <si>
    <t>ฝ่ายพัฒนาทรัพยากรบุคคล (ฝพบ.)</t>
  </si>
  <si>
    <t>บันทึก สกลฝพบ 816/2569</t>
  </si>
  <si>
    <t>บริษัท ซีพี แอ็กซ์ตร้า จำกัด (มหาชน)</t>
  </si>
  <si>
    <t>1. บริการรวดเร็ว</t>
  </si>
  <si>
    <t>ลงวันที่ 2 กรกฎาคม 2569</t>
  </si>
  <si>
    <t>จำนวนเงิน 953.27 บาท</t>
  </si>
  <si>
    <t>2. มีการรับประกันสินค้า</t>
  </si>
  <si>
    <t>เรื่อง รายงานการซื้อ/การจ้าง</t>
  </si>
  <si>
    <t>ภาษีมูลค่าเพิ่ม - บาท</t>
  </si>
  <si>
    <t>ในกรณีจำเป็นด้วยเงินทดรองจ่าย</t>
  </si>
  <si>
    <t>รวมเป็นเงิน 953.27 บาท</t>
  </si>
  <si>
    <t>รวมเป็นเงิน 953.27บาท</t>
  </si>
  <si>
    <t>ซื้อวัสดุสำนักงาน งานบ้าน งานครัว</t>
  </si>
  <si>
    <t>จำนวน 3 รายการ</t>
  </si>
  <si>
    <t>(เพื่อใช้ในการรับรองการประชุม/</t>
  </si>
  <si>
    <t>รับรองผู้มาติดต่องาน ของ ฝพบ.)</t>
  </si>
  <si>
    <t>ซึ่งไม่มีเบิกในคลังพัสดุกลาง</t>
  </si>
  <si>
    <t>บันทึก สกลฝพบ 822/2569</t>
  </si>
  <si>
    <t>บริษัท บิ๊กแม็ค ดิจิตอล ปริ้นติ้ง จำกัด</t>
  </si>
  <si>
    <t>บริการรวดเร็ว</t>
  </si>
  <si>
    <t>ลงวันที่ 6 กรกฎาคม 2569</t>
  </si>
  <si>
    <t>จำนวนเงิน 320 บาท</t>
  </si>
  <si>
    <t>ภาษีมูลค่าเพิ่ม 22.40 บาท</t>
  </si>
  <si>
    <t>รวมเป็นเงิน 342.40 บาท</t>
  </si>
  <si>
    <t>จ้างทำตรายาง จำนวน 2 อัน</t>
  </si>
  <si>
    <t>เพื่อนำมาใช้ในงานของฝ่ายพัฒนาทรัพยากรบุคคล</t>
  </si>
  <si>
    <t xml:space="preserve">ซึ่งไม่มีเบิกในคลังพัสดุกลาง </t>
  </si>
  <si>
    <t>สำนักงานประปาสาขาบางบัวทอง</t>
  </si>
  <si>
    <t>ราคากลาง
(บาท)</t>
  </si>
  <si>
    <t xml:space="preserve">จ้างค่าแรงงานก่อสร้างวางท่อประปา และงานที่เกี่ยวข้อง (งานปรับปรุงกำลังน้ำ) </t>
  </si>
  <si>
    <t>ห้างหุ้นส่วนจำกัด ส.รุ่งอรุณก่อสร้าง</t>
  </si>
  <si>
    <t>ปป54-27-69</t>
  </si>
  <si>
    <t xml:space="preserve">บริเวณ ถนนทางหลวงชนบท หมายเลข นบ 3015 หมู่ที่ 9 </t>
  </si>
  <si>
    <t>และเอกสารถูกต้อง</t>
  </si>
  <si>
    <t>สัญญาเลขที่ ปป54-27-69</t>
  </si>
  <si>
    <t>PO : 3300075645</t>
  </si>
  <si>
    <t xml:space="preserve">จ้างค่าแรงงานก่อสร้างวางท่อประปา และงานที่เกี่ยวข้อง (งานปรับปรุงลดน้ำสูญเสีย) </t>
  </si>
  <si>
    <t>ประกวดราคาอิเล็กทรอนิกส์</t>
  </si>
  <si>
    <t xml:space="preserve">ห้างหุ้นส่วนจำกัด ไทยเจริญ คอนสตรัคชั่น </t>
  </si>
  <si>
    <t>ป54-05-69</t>
  </si>
  <si>
    <t xml:space="preserve">จำนวน 2 เส้นทาง ในพื้นที่สำนักงานประปาสาขาบางบัวทอง </t>
  </si>
  <si>
    <t>(e-bidding)</t>
  </si>
  <si>
    <t>(1971)</t>
  </si>
  <si>
    <t>สัญญาเลขที่ ป54-05-69</t>
  </si>
  <si>
    <t>PO : 3300075656</t>
  </si>
  <si>
    <t>ซื้อแบตเตอรี่ สำหรับเครื่องอ่านมาตรวัดน้ำมือถือ (Handheld)</t>
  </si>
  <si>
    <t>บริษัท ซีดีเอส เพาเวอร์ เทคโนโลยี จำกัด</t>
  </si>
  <si>
    <t>ซท54-05-69</t>
  </si>
  <si>
    <t xml:space="preserve">เพื่อใช้ในสำนักงานประปาสาขาบางบัวทอง </t>
  </si>
  <si>
    <t>สัญญาเลขที่ ซท54-05-69</t>
  </si>
  <si>
    <t>PO : 3300075685</t>
  </si>
  <si>
    <t xml:space="preserve">จ้างค่าแรงงานก่อสร้างวางท่อประปา และงานที่เกี่ยวข้อง (งานขยายเขตจำหน่ายน้ำ) </t>
  </si>
  <si>
    <t>วข54-14-69</t>
  </si>
  <si>
    <t xml:space="preserve">บริเวณ ซ.สวนเกษตร 2 หมู่ที่ 3 ถ.รพช.อย.3023 </t>
  </si>
  <si>
    <t xml:space="preserve">สัญญาเลขที่ วข54-14-69 </t>
  </si>
  <si>
    <t>PO : 3300075698</t>
  </si>
  <si>
    <t>ห้างหุ้นส่วนจำกัด กุ๊ป กุ๊ป สุทธิ</t>
  </si>
  <si>
    <t>ป54-02-69</t>
  </si>
  <si>
    <t>จำนวน 3 เส้นทาง ในพื้นที่สำนักงานประปาสาขาบางบัวทอง</t>
  </si>
  <si>
    <t>สัญญาเลขที่ ป54-02-69</t>
  </si>
  <si>
    <t>PO : 3300075875</t>
  </si>
  <si>
    <t xml:space="preserve">ซื้อไส้กรองน้ำเครื่องกดน้ำดื่มพร้อมค่าบริการเปลี่ยน </t>
  </si>
  <si>
    <t>ห้างหุ้นส่วนจำกัด กมลธนนันท์</t>
  </si>
  <si>
    <t>ซท54-08-69</t>
  </si>
  <si>
    <t xml:space="preserve">สัญญาเลขที่ ซท54-08-69 </t>
  </si>
  <si>
    <t>PO : 3300075747</t>
  </si>
  <si>
    <t>จ้างค่าแรงงานก่อสร้างวางท่อประปา และงานที่เกี่ยวข้อง (รับจ้างงานเอกชน) บริเวณ โครงการ</t>
  </si>
  <si>
    <t>วธ54-27-69</t>
  </si>
  <si>
    <t xml:space="preserve">ศรีราษฎร์วิลล์ (เฟส4) ถนนบ้านกล้วย-ไทรน้อย และโครงการ เดอะโมดิช ชัยพฤกษ์-วงแหวน 2 </t>
  </si>
  <si>
    <t>(เฟส6) ถนนบ้านคลองพระพิมลราชา สัญญาเลขที่ วธ54-27-69</t>
  </si>
  <si>
    <t>PO : 3300075762</t>
  </si>
  <si>
    <t>จ้างค่าแรงงานก่อสร้างวางท่อประปา และงานที่เกี่ยวข้อง (งานรื้อย้ายท่อประปา)</t>
  </si>
  <si>
    <t>บริษัท บีเอ็นเอ็น การช่าง จำกัด</t>
  </si>
  <si>
    <t>รย54-34-69</t>
  </si>
  <si>
    <t xml:space="preserve">บริเวณเลียบคลองลำรี (ต่อจากบ้านโต๊ะไล) หมู่ที่ 1 </t>
  </si>
  <si>
    <t>สัญญาเลขที่ รย54-34-69</t>
  </si>
  <si>
    <t>PO : 3300075860</t>
  </si>
  <si>
    <t>ห้างหุ้นส่วนจำกัด วินิจ กฤษณา ก่อสร้าง</t>
  </si>
  <si>
    <t>รย54-32-69</t>
  </si>
  <si>
    <t xml:space="preserve">บริเวณ ทางหลวงพิเศษหมายเลข 9 ช่วงบางบัวทอง-บางปะอิน </t>
  </si>
  <si>
    <t>สัญญาเลขที่ รย54-32-69</t>
  </si>
  <si>
    <t>PO : 3300075945</t>
  </si>
  <si>
    <t>สำนักงานประปาสาขาบางเขน การประปานครหลวง</t>
  </si>
  <si>
    <t>วันที่ 1 เดือน สิงหาคม พ.ศ. 2569</t>
  </si>
  <si>
    <t>วิธีประกาศเชิญชวน</t>
  </si>
  <si>
    <t>วงเงินงบประมาณ
ที่จะซื้อ/จ้าง
(ไม่รวมภาษี)</t>
  </si>
  <si>
    <t xml:space="preserve">ราคากลาง (บาท)
(รวมภาษี)
</t>
  </si>
  <si>
    <t>วิธีซื้อ /จ้าง</t>
  </si>
  <si>
    <t xml:space="preserve">เหตุผลที่คัดเลือก
</t>
  </si>
  <si>
    <t>เลขที่และวันที่ของสัญญาหรือ
 ข้อตกลงในการซื้อ/จ้าง</t>
  </si>
  <si>
    <t>ราคาที่เสนอ (บาท)
(รวมภาษี)</t>
  </si>
  <si>
    <t>งานเช่าชุดเครื่องสูบน้ำเพิ่มแรงดัน 
(Booster Pump) และอุปกรณ์ที่เกี่ยวข้อง 
พื้นที่สำนักงานประปาสาขาบางเขน 
เลขที่ ช16-03-69</t>
  </si>
  <si>
    <t>บริษัท คงสงวนเอ็นจิเนียริ่ง (1993) จำกัด</t>
  </si>
  <si>
    <t>สัญญาเลขที่ ช16-03-69</t>
  </si>
  <si>
    <t>บริษัท ดิจิตัลเอ็นเตอร์ไพรส์ จำกัด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</si>
  <si>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ป16-06-69</t>
  </si>
  <si>
    <t>สัญญาเลขที่ ป16-06-69</t>
  </si>
  <si>
    <t>วงเงินงบประมาณที่จะซื้อ/จ้าง
(ไม่รวมภาษี)</t>
  </si>
  <si>
    <t>เลขที่และวันที่ของสัญญาหรือ            ข้อตกลงในการซื้อ/จ้าง</t>
  </si>
  <si>
    <t>ราคาที่ตกลงซื้อ/จ้าง 
(บาท)</t>
  </si>
  <si>
    <t>งานก่อสร้างวางท่อประปาและงานที่เกี่ยวข้อง
ด้านขยายเขตจำหน่ายน้ำ (รับจ้างงาน) 
พื้นที่สำนักงานประปาสาขาบางเขน
สัญญาเลขที่ วธ16-15-69</t>
  </si>
  <si>
    <t>ห้างหุ้นส่วนจำกัด เอ็น พี วาย 2023 เอ็นจิเนียริ่ง</t>
  </si>
  <si>
    <t>สัญญาเลขที่ ป16-06-69
31 กรกฎาคม 2569</t>
  </si>
  <si>
    <t>บริษัท พี.พีค.ไทยเอ็นจิเนียริ่ง จำกัด</t>
  </si>
  <si>
    <t>ห้างหุ้นส่วนจำกัด พรธนาเศรษฐ โยธา</t>
  </si>
  <si>
    <t>วงเงินงบประมาณที่จะซื้อ/จ้าง 
(ไม่รวมภาษี)</t>
  </si>
  <si>
    <t>ราคากลาง (บาท)
(รวมภาษี)</t>
  </si>
  <si>
    <t>เลขที่และวันที่ของสัญญาหรือข้อตกลงในการ
ซื้อ/จ้าง</t>
  </si>
  <si>
    <t>ซื้อแบตเตอรี่สำหรับอุปกรณ์อ่านมาตรวัดน้ำ
มือถือ (Handheld)</t>
  </si>
  <si>
    <t>เลขที่ 3300075693
ลงวันที่ 8 กรกฎาคม 2569</t>
  </si>
  <si>
    <t>ซื้อกระเป๋าผ้ากระสอบ จำนวน 100 ใบ</t>
  </si>
  <si>
    <t>ห้างหุ้นส่วนจำกัด พีเอ็น คอมเมิร์ซ 2017</t>
  </si>
  <si>
    <t>เลขที่ 3300075709
ลงวันที่ 10 กรกฎาคม 2569</t>
  </si>
  <si>
    <t>ซื้อแก้วน้ำเก็บอุณหภูมิ จำนวน 100 ใบ</t>
  </si>
  <si>
    <t>บริษัท แก๊ดซิลล่า จำกัด</t>
  </si>
  <si>
    <t>เลขที่ 3300075827
ลงวันที่ 20 กรกฎาคม 2569</t>
  </si>
  <si>
    <t>ซื้อวัสดุคอมพิวเตอร์ (หมึกพิมพ์) (สบก.)</t>
  </si>
  <si>
    <t>เลขที่ 3300075830
ลงวันที่ 20 กรกฎาคม 2569</t>
  </si>
  <si>
    <t>ซื้อวัสดุคอมพิมเตอร์(หมึกพิมพ์) กรร.สสข.</t>
  </si>
  <si>
    <t>เลขที่ 3300075910
ลงวันที่ 24 กรกฎาคม 2569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</si>
  <si>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</si>
  <si>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</si>
  <si>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 xml:space="preserve">ของที่ระลึกงาน KM </t>
  </si>
  <si>
    <t>อาทิ หมอน กระติกน้ำแข็ง แก้วน้ำ</t>
  </si>
  <si>
    <t>บริษัท ซีพี แอ็กซ์ตร้า จำกัด (มหาชน) สำนักงานใหญ่</t>
  </si>
  <si>
    <t>รวก(ท)103/2569 ลงวันที่ 17 กรกฎาคม 2569</t>
  </si>
  <si>
    <t>อาทิ ตุ๊กตา ผ้าห่ม นาฬิกา</t>
  </si>
  <si>
    <t xml:space="preserve">ของ IKANO (THAILAND) LIMITED Branch NO 00004 </t>
  </si>
  <si>
    <t>อาทิ กระเป๋า ผ้าปูปิกนิก</t>
  </si>
  <si>
    <t xml:space="preserve">บริษัท ดีแคทลอน (ประเทศไทย) </t>
  </si>
  <si>
    <r>
      <t>เสื้อสำหรับเจ้าหน้าที่ผู้ดำเนินงาน KM</t>
    </r>
    <r>
      <rPr>
        <sz val="16"/>
        <color theme="1"/>
        <rFont val="TH SarabunPSK"/>
        <family val="2"/>
      </rPr>
      <t xml:space="preserve">  </t>
    </r>
  </si>
  <si>
    <t xml:space="preserve">ยูต้าดีไซน์สกรีน </t>
  </si>
  <si>
    <t>หน่วยงาน ผู้ช่วยผู้ว่าการ (เทคโนโลยีดิจิทัล)</t>
  </si>
  <si>
    <t>ลำดับ</t>
  </si>
  <si>
    <t>วงเงินที่จะซื้อหรือจ้าง</t>
  </si>
  <si>
    <t>ตรายาง 3 อัน</t>
  </si>
  <si>
    <t>674.10</t>
  </si>
  <si>
    <t>สลนชวก(ท)112/2569 ลว.24 กรกฎาคม 2569</t>
  </si>
  <si>
    <t>รวมเป็นเงิน</t>
  </si>
  <si>
    <t>สรุปผลการดำเนินการจัดซื้อจัดจ้างในรอบเดือน กรกฏาคม 2569</t>
  </si>
  <si>
    <t>ฝ่ายยุทธศาสตร์และนวัตกรรมดิจิทัล</t>
  </si>
  <si>
    <t>วันที่ 1  กรกฏาคม พ.ศ. 2569</t>
  </si>
  <si>
    <t>ราคาที่เสนอ
(บาท)</t>
  </si>
  <si>
    <t>ผู้ที่ได้รับการคัดเลือก</t>
  </si>
  <si>
    <t>ราคาที่ตกลง
ซื้อ/จ้าง (บาท)</t>
  </si>
  <si>
    <t>เดือน กรกฏาคม 2569</t>
  </si>
  <si>
    <t xml:space="preserve">แบบ สขร.1  </t>
  </si>
  <si>
    <t>หน่วยงาน ฝ่ายโครงสร้างพื้นฐานเทคโนโลยีดิจิทัล</t>
  </si>
  <si>
    <t>ค่าธรรมเนียมผ่านทางพิเศษเดือน 07/2569</t>
  </si>
  <si>
    <t>60.00</t>
  </si>
  <si>
    <t>การทางพิเศษแห่งประเทศไทย</t>
  </si>
  <si>
    <t>สกลฝคท378/2569 ลว.23 กรกฎาคม 2569</t>
  </si>
  <si>
    <t>ฝ่ายพัฒนาระบบงานดิจิทัล การประปานครหลวง</t>
  </si>
  <si>
    <t>วันที่ 31  กรกฎาคม พ.ศ. 2569</t>
  </si>
  <si>
    <t>ฝ่ายบริการกลาง</t>
  </si>
  <si>
    <t>วงเงินงบประมาณ
ที่จะซื้อ/จ้าง</t>
  </si>
  <si>
    <t xml:space="preserve">จ้างซ่อมและติดตั้งเครื่องปรับอากาศ จำนวน 9 เครื่อง </t>
  </si>
  <si>
    <t>บริษัท ราชาแอร์ และ เทคโนโลยี จำกัด</t>
  </si>
  <si>
    <t>02.07.2026</t>
  </si>
  <si>
    <t>จ้างเปลี่ยน CONDENSER และฝาปิดด้านข้างเครื่องปรับอากาศขนาดใหญ่</t>
  </si>
  <si>
    <t xml:space="preserve">จ้างพัฒนาระบบบริหารยานพาหนะ </t>
  </si>
  <si>
    <t>บริษัท ไพร์ม เนทเวิร์ค คอนซัล จำกัด</t>
  </si>
  <si>
    <t>10.07.2026</t>
  </si>
  <si>
    <t>ซื้ออะไหล่ของระบบเครื่องปรับอากาศและระบายอากาศ อาคารสุทธิอุทกากร</t>
  </si>
  <si>
    <t>บริษัท แคเรียร์ (ประเทศไทย) จำกัด</t>
  </si>
  <si>
    <t>14.07.2026</t>
  </si>
  <si>
    <t>ซื้ออุปกรณ์ระบบควบคุมไฟฟ้าอัตโนมัติพร้อมติดตั้ง</t>
  </si>
  <si>
    <t>บริษัท คูเทคไลท์ จำกัด</t>
  </si>
  <si>
    <t>15.07.2026</t>
  </si>
  <si>
    <t>ซื้อวัสดุอุปกรณ์เพื่อซ่อมแซมและใช้ในหน่วยงาน</t>
  </si>
  <si>
    <t>บริษัท พัฒนากิจซัพพลายส์ จำกัด</t>
  </si>
  <si>
    <t>21.07.2026</t>
  </si>
  <si>
    <t>แบบ สขร. 1</t>
  </si>
  <si>
    <t>ส่วนกลาง ฝ่ายนโยบายและยุทธศาสตร์ การประปานครหลวง</t>
  </si>
  <si>
    <t>วันที่ 5 เดือน สิงหาคม พ.ศ. 2569</t>
  </si>
  <si>
    <t>วงเงิน
งบประมาณ
ที่จะซื้อ/จ้าง</t>
  </si>
  <si>
    <t>ราคากลาง 
(บาท)</t>
  </si>
  <si>
    <t>เลขที่และวันที่ของสัญญา
หรือข้อตกลงในการซื้อ/จ้าง</t>
  </si>
  <si>
    <t>ราคาที่เสนอ 
(บาท)</t>
  </si>
  <si>
    <t>- ไม่มีการจัดซื้อจัดจ้าง -</t>
  </si>
  <si>
    <t xml:space="preserve">สรุปผลการดำเนินการจัดซื้อจัดจ้างในรอบเดือน  กรกฎาคม 2569  </t>
  </si>
  <si>
    <t>หน่วยงาน    ฝ่ายบำรุงรักษาระบบอัตโนมัติและเครื่องวัด    การประปานครหลวง</t>
  </si>
  <si>
    <t xml:space="preserve">วันที่   3   เดือน   สิงหาคม  พ.ศ.   2569 </t>
  </si>
  <si>
    <t>ราคาที่ตกลงซื้อ/จ้าง(บาท)</t>
  </si>
  <si>
    <t>ซื้อแบตเตอรี่สำหรับเครื่องสำรองไฟฟ้า (UPS)</t>
  </si>
  <si>
    <t>บ. วิคทรอน ยู พี เอส (ไทยแลนด์)</t>
  </si>
  <si>
    <t>3300075590</t>
  </si>
  <si>
    <t>1/7/69</t>
  </si>
  <si>
    <t>ของระบบ SCADA Server ที่อาคารอำนวย</t>
  </si>
  <si>
    <t>จำกัด</t>
  </si>
  <si>
    <t>การชั้น 3 โรงงานผลิตน้ำบางเขน</t>
  </si>
  <si>
    <t>บ. คณิจพงศ 999 จำกัด</t>
  </si>
  <si>
    <t>บ.พีเอ็นที เทคโนโลยี คอนเวอร์</t>
  </si>
  <si>
    <t>เจนซ์ จำกัด</t>
  </si>
  <si>
    <t>ซื้อวัสดุอุปกรณ์ในการบำรุงรักษาระบบ</t>
  </si>
  <si>
    <t>หจก. ตรีอุดม</t>
  </si>
  <si>
    <t>3300075337</t>
  </si>
  <si>
    <t>6/7/69</t>
  </si>
  <si>
    <t>อัตโนมัติ จำนวน 11 รายการ</t>
  </si>
  <si>
    <t>บ. สินไพบูลย์และบุตร จำกัด</t>
  </si>
  <si>
    <t>หจก. เอสทีพีพี เอ็นจิเนียริ่ง</t>
  </si>
  <si>
    <t>รวมเป็นเงินทั้งหมด</t>
  </si>
  <si>
    <t>* เป็นราคารวมภาษีมูลค่าเพิ่ม</t>
  </si>
  <si>
    <t xml:space="preserve">สรุปผลการดำเนินการจัดซื้อจัดจ้างในรอบเดือน </t>
  </si>
  <si>
    <t>ฝ่ายบริหารความรับผิดชอบต่อสังคม การประปานครหลวง</t>
  </si>
  <si>
    <t>วันที่ 7 ส.ค. 2569</t>
  </si>
  <si>
    <t>ลำ ดับที่</t>
  </si>
  <si>
    <t>วงเงินงบประมาณที่จะซื้อ/จ้าง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</si>
  <si>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</si>
  <si>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</si>
  <si>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</si>
  <si>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สำนักงานประปาสาขาสุขสวัสดิ์ การประปานครหลวง</t>
  </si>
  <si>
    <t>วันที่  3  สิงหาคม   2569</t>
  </si>
  <si>
    <t>ที่จะซื้อหรือจ้าง</t>
  </si>
  <si>
    <t>รวม VAT</t>
  </si>
  <si>
    <t>ไม่รวม VAT</t>
  </si>
  <si>
    <t>งานซ่อมท่อประปาแตกรั่วและงานที่เกี่ยวข้อง ในพื้นที่สำนักงาน</t>
  </si>
  <si>
    <t xml:space="preserve">บริษัท บุญพิศลย์การช่าง จำกัด </t>
  </si>
  <si>
    <t>เลขที่ PO 3300075626</t>
  </si>
  <si>
    <t>ประปาสาขาสุขสวัสดิ์</t>
  </si>
  <si>
    <t>ซป14-04-69</t>
  </si>
  <si>
    <t>ลงวันที่ 1 ก.ค. 2569</t>
  </si>
  <si>
    <t>งานวางท่อปรับปรุงกำลังน้ำและงานที่เกี่ยวข้อง ซอยเพชรหึงษ์ 10</t>
  </si>
  <si>
    <t>เลขที่ PO 3300075912</t>
  </si>
  <si>
    <t xml:space="preserve">แยกซอยจากแดง (คลองระบายน้ำที่ 1) ถนนเพชรหึงษ์ </t>
  </si>
  <si>
    <t>ปป14-24-69</t>
  </si>
  <si>
    <t>ในพื้นที่สำนักงานประปาสาขาสุขสวัสดิ์</t>
  </si>
  <si>
    <t>ลงวันที่ 24 ก.ค. 2569</t>
  </si>
  <si>
    <t xml:space="preserve">งานวางท่อปรับปรุงกำลังน้ำและงานที่เกี่ยวข้อง บริเวณถนนประชาอุทิศ 90  </t>
  </si>
  <si>
    <t>เลขที่ PO 3300075917</t>
  </si>
  <si>
    <t xml:space="preserve"> - ร.พ.ช. ติดซอย อบต.มงคล (ที่ดินเอกชน นางพาขวัญ ทองอยู่ยืด) </t>
  </si>
  <si>
    <t>ปป14-25-69</t>
  </si>
  <si>
    <t>งานก่อสร้างวางท่อประปาและงานที่เกี่ยวข้อง งานรับจ้างงาน โครงการ เมเบิล</t>
  </si>
  <si>
    <t>เลขที่ PO 3300075857</t>
  </si>
  <si>
    <t>ประชาอุทิศ 90 ระยะ 2 (ซอยประชาสามัคคี) ถนนประชาอุทิศ</t>
  </si>
  <si>
    <t>วธ14-27-69</t>
  </si>
  <si>
    <t>ลงวันที่ 21 ก.ค. 2569</t>
  </si>
  <si>
    <t>งานก่อสร้างวางท่อประปาและงานที่เกี่ยวข้อง งานรับจ้างงาน ย้ายแนวท่อ</t>
  </si>
  <si>
    <t>ห้างหุ้นส่วนจำกัด ดิลกพัฒนา เอนจิเนียริ่ง</t>
  </si>
  <si>
    <t>เลขที่ PO 3300075784</t>
  </si>
  <si>
    <t>ริมถนนสุขสวัสดิ์ ใกล้คลองแจงร้อน (โครงการรถไฟฟ้าสายสีม่วง)</t>
  </si>
  <si>
    <t>วธ14-29-69</t>
  </si>
  <si>
    <t>งานก่อสร้างวางท่อประปาและงานที่เกี่ยวข้อง งานขยายเขตการจำหน่ายน้ำ</t>
  </si>
  <si>
    <t>ห้างหุ้นส่วนจำกัด ไทยเจริญ คอนสตรัคชั่น (1971)</t>
  </si>
  <si>
    <t>เลขที่ PO 3300075916</t>
  </si>
  <si>
    <t>ซอยวัดภาวนาราม (จากปากซอย ถึงคลองแพรกตะเข้) ถนนสุขสวัสดิ์-นาเกลือ</t>
  </si>
  <si>
    <t>วข14-10-69</t>
  </si>
  <si>
    <t xml:space="preserve">บริษัท เซน เทค (โกลบอล) จำกัด </t>
  </si>
  <si>
    <t>บริษัท เซน เทค (โกลบอล) จำกัด</t>
  </si>
  <si>
    <t>เลขที่ PO 3300075719</t>
  </si>
  <si>
    <t>(MOU) ซอยคอนโดวิว แยกขวาซอยป้าแดง หมู่ที่ 1 ถนนวัดคู่สร้าง</t>
  </si>
  <si>
    <t xml:space="preserve">ห้างหุ้นส่วนจำกัด ปุณณวิชการโยธา 2020 </t>
  </si>
  <si>
    <t>MOU14-02-69</t>
  </si>
  <si>
    <t>ถนนวัดคู่สร้าง ในพื้นที่สำนักงานประปาสาขาสุขสวัสดิ์</t>
  </si>
  <si>
    <t xml:space="preserve">บริษัท บวรการช่าง จำกัด </t>
  </si>
  <si>
    <t>ลงวันที่ 10 ก.ค. 2569</t>
  </si>
  <si>
    <t>งานจัดซื้อ Repair Clamp ของสำนักงานประปาสาขาสุขสวัสดิ์</t>
  </si>
  <si>
    <t>เลขที่ PO 3300075750</t>
  </si>
  <si>
    <t>ซท14-07-69</t>
  </si>
  <si>
    <t>ลงวันที่ 14 ก.ค. 2569</t>
  </si>
  <si>
    <t>งานปรับปรุงพื้นที่สำหรับติดตั้งเครื่องกรองน้ำระบบ RO. ตามโครงการน้ำดื่ม</t>
  </si>
  <si>
    <t>เลขที่ PO 3300075926</t>
  </si>
  <si>
    <t>สะอาดเพื่อชุมชน สำนักงานประปาสาขาสุขสวัสดิ์</t>
  </si>
  <si>
    <t>จท14-08-69</t>
  </si>
  <si>
    <t>ลงวันที่ 27 ก.ค. 2569</t>
  </si>
  <si>
    <t>งานจ้างทำตรายาง สกล.</t>
  </si>
  <si>
    <t>ร้าน ไอเดียสแตมป์ พริ้นติ้ง มีเดีย</t>
  </si>
  <si>
    <t>เลขที่ PO 3300075803</t>
  </si>
  <si>
    <t>จท14-09-69</t>
  </si>
  <si>
    <t>ลงวันที่ 17 ก.ค. 2569</t>
  </si>
  <si>
    <t xml:space="preserve">งานจ้างซ่อมแซมและบำรุงรักษายานพาหนะ รถบรรทุก MITSUBISHI FUZO </t>
  </si>
  <si>
    <t>อ เจริญ การช่าง</t>
  </si>
  <si>
    <t>เลขที่ PO 3300075894</t>
  </si>
  <si>
    <t>6D16-PA0048 หมายเลขทะเบียน 94-9221 สำหรับใช้ในส่วน สซท.กรร.สสว.</t>
  </si>
  <si>
    <t>จท14-10-69</t>
  </si>
  <si>
    <t>ลงวันที่ 23 ก.ค. 2569</t>
  </si>
  <si>
    <t>สำนักงานประปาสาขามหาสวัสดิ์ การประปานครหลวง</t>
  </si>
  <si>
    <t>วันที่ 5 สิงหาคม 2569</t>
  </si>
  <si>
    <t>ผู้ได้รับการคัดเลือกและราคา</t>
  </si>
  <si>
    <t>เลขที่และวันที่ของสัญญาหรือข้อตกลง</t>
  </si>
  <si>
    <t>ในการซื้อหรือจ้าง</t>
  </si>
  <si>
    <t>จ้างซ่อมท่อประปาแตกรั่ว พร้อมงานที่เกี่ยวข้อง พื้นที่สำนักงานประปาสาขามหาสวัสดิ์</t>
  </si>
  <si>
    <t>บริษัท เค.แอล.แอล-65 จำกัด</t>
  </si>
  <si>
    <t>ซป56-05-69 (PO. เลขที่ 3300075906)
ลงวันที่ 24 กรกฎาคม 2569</t>
  </si>
  <si>
    <t>สรุปผลการดำเนินการจัดซื้อจัดจ้างในรอบเดือน กรกฎาคม  2569</t>
  </si>
  <si>
    <t>ฝ่ายทรัพยากรน้ำและสิ่งแวดล้อม การประปานครหลวง</t>
  </si>
  <si>
    <t>งานซื้อสารละลายมาตรฐานสำหรับสอบเทียบค่าความขุ่นยี่ห้อ YSI ที่ระดับความเข้มข้น 124 FNU</t>
  </si>
  <si>
    <t>บริษัท กรีน บรรยัณ จำกัด</t>
  </si>
  <si>
    <t>เลขที่ 3300075767 ลงวันที่ 14 กรกฎาคม 2569</t>
  </si>
  <si>
    <t>งานซ่อมอาคารสถานีระบบเฝ้าระวังคุณภาพน้ำดิบ Biomonitoring (สถานีสูบน้ำดิบสำแล)</t>
  </si>
  <si>
    <t>บริษัท โปรเฟสชั่นแนล โพรเซส จำกัด</t>
  </si>
  <si>
    <t>เลขที่ 3300072697 ลงวันที่ 20 พฤศจิกายน 2568</t>
  </si>
  <si>
    <t>สรุปผลการดำเนินการจัดซื้อจัดจ้างในรอบเดือน กรกฎาคม 2569 (วิธีเฉพาะเจาะจง)</t>
  </si>
  <si>
    <t>สำนักงานประปาสาขาทุ่งมหาเมฆ</t>
  </si>
  <si>
    <t>วันที่ 1-31 กรกฎาคม 2569</t>
  </si>
  <si>
    <t>วงเงินงบประมาณ
ที่จะซื้อหรือจ้าง</t>
  </si>
  <si>
    <t>เหตุผลที่
คัดเลือก</t>
  </si>
  <si>
    <t>(ไม่รวมภาษีมูลค่าเพิ่ม)</t>
  </si>
  <si>
    <t>(รวมภาษีมูลค่าเพิ่ม)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</si>
  <si>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</si>
  <si>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</si>
  <si>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>งานย้ายหัวดับเพลิง และงานที่เกี่ยวข้อง</t>
  </si>
  <si>
    <t>บจก.บุญพิศลย์การช่าง</t>
  </si>
  <si>
    <t>พื้นที่สำนักงานประปาสาขาทุ่งมหาเมฆ</t>
  </si>
  <si>
    <t>เสนอราคารายเดียว</t>
  </si>
  <si>
    <t>PO 3300075629</t>
  </si>
  <si>
    <t>เลขที่ จท05-12-69</t>
  </si>
  <si>
    <t>และมีคุณสมบัติครบถ้วน</t>
  </si>
  <si>
    <t>ลงวันที่ 1 กรกฎาคม 2569</t>
  </si>
  <si>
    <t>งานซื้อพร้อมติดตั้งแบตเตอรี่ไฟสำรองฉุกเฉินลิฟต์โดยสาร</t>
  </si>
  <si>
    <t>บจก.ดีทรัสส์ เอเลเวเตอร์</t>
  </si>
  <si>
    <t>ลิฟต์โดยสาร สสท. เลขที่ ซท05-16-69</t>
  </si>
  <si>
    <t>บจก.เพชรสว่าง เช็คกิ้งและการช่าง (สำนักงานใหญ่)</t>
  </si>
  <si>
    <t>เสนอราคาต่ำสุด</t>
  </si>
  <si>
    <t>PO 3300075712</t>
  </si>
  <si>
    <t>หจก.ไทยเทคนิคลิฟท์แอนด์เครน</t>
  </si>
  <si>
    <t>งานซื้อกระดาษชำระเพื่อใช้สำหรับห้องน้ำ</t>
  </si>
  <si>
    <t>บจก.เจนเทิล แคร์</t>
  </si>
  <si>
    <t>ของหน่วยงาน สสท. เลขที่ ซท05-17-69</t>
  </si>
  <si>
    <t>บจก.บางกอกบูรพา</t>
  </si>
  <si>
    <t>PO 3300075855</t>
  </si>
  <si>
    <t>บจก.แมสเวลล์ เคมีคอล กรุ๊ป</t>
  </si>
  <si>
    <t>รวมทั้งสิ้น 3 รายการ</t>
  </si>
  <si>
    <t>งานจ้างก่อสร้างวางท่อประปา และงานที่เกี่ยวข้อง</t>
  </si>
  <si>
    <t>หจก.นาดา วิศวกรรม</t>
  </si>
  <si>
    <t>ด้านลดน้ำสูญเสีย พื้นที่สำนักงานประปาสาขาทุ่งมหาเมฆ</t>
  </si>
  <si>
    <t>บจก.โอสิริแอนด์ซันส์</t>
  </si>
  <si>
    <t>PO 3300075780</t>
  </si>
  <si>
    <t>เลขที่ ป05-13-69</t>
  </si>
  <si>
    <t>บจก.พี.บี.85 การช่าง</t>
  </si>
  <si>
    <t>บจก.ธนาชั้น การช่าง</t>
  </si>
  <si>
    <t>บจก.บวรการช่าง</t>
  </si>
  <si>
    <t>งานจ้างสำรวจหาจุดรั่วในระบบจ่ายน้ำ</t>
  </si>
  <si>
    <t>บจก.ไฮโดร อีควิปเมนท์ ซัพพลาย แอนด์ เซอร์วิส</t>
  </si>
  <si>
    <t>PO 3300075839</t>
  </si>
  <si>
    <t>เลขที่ สร05-02-69</t>
  </si>
  <si>
    <t>บจก.อิษฎา วอเตอร์ซิสเต็มส์</t>
  </si>
  <si>
    <t>บจก.ไฮโดร เอ็นจิเนียริ่ง</t>
  </si>
  <si>
    <t>งานซื้อระบบกล้องโทรทัศน์วงจรปิด (CCTV)</t>
  </si>
  <si>
    <t>บจก.ไพสิฐ อินเตอร์เทรด</t>
  </si>
  <si>
    <t>พร้อมอุปกรณ์ติดตั้ง (สสท.)</t>
  </si>
  <si>
    <t>บจก.ไอพีเอส.เซลล์ แอนด์ เซอร์วิส</t>
  </si>
  <si>
    <t>PO 3300075920</t>
  </si>
  <si>
    <t>เลขที่ ซล05-04-69</t>
  </si>
  <si>
    <t>ลงวันที่ 27 กรกฎาคม 2569</t>
  </si>
  <si>
    <t>บจก.ลัพพ์-เซอร์ เทค</t>
  </si>
  <si>
    <t>วันที่ 1 - 31 กรกฎาคม 2569</t>
  </si>
  <si>
    <t>เลขที่และวันที่ของสัญญาหรือตกลง</t>
  </si>
  <si>
    <t>ราคาที่แสนอ</t>
  </si>
  <si>
    <t>ราคาที่ตกลงซื้อ/จ้าง</t>
  </si>
  <si>
    <t>*</t>
  </si>
  <si>
    <t>งานปรับปรุงสีภายในอาคาร พื้นถนนทาสีเส้นจราจร
 สำนักงานประปาสาขาพระโขนง - สุขุมวิท
งานอื่นๆ ที่เกี่ยวข้องกับมาตรฐานศูนย์ราชการ
สะดวก (GECC)</t>
  </si>
  <si>
    <t xml:space="preserve"> ห้างหุ้นส่วนจำกัด เอ 59 ดิเวลลอปเมนท์</t>
  </si>
  <si>
    <t>จท13-21-69</t>
  </si>
  <si>
    <t>สำนักงานประปาสาขาพระโขนง - สุขุมวิท</t>
  </si>
  <si>
    <t>งานอื่นๆ ที่เกี่ยวข้องกับมาตรฐานศูนย์ราชการ</t>
  </si>
  <si>
    <t>สะดวก (GECC)</t>
  </si>
  <si>
    <t>งานปรับปรุงทางหนีไฟ และงานอื่นๆที่เกี่ยวข้อง
 สำนักงานประปาสาขาพระโขนง-สุขุมวิท</t>
  </si>
  <si>
    <t>242.283.67</t>
  </si>
  <si>
    <t>ห้างหุ้นส่วนจำกัด ธรรมวรินทร์</t>
  </si>
  <si>
    <t>จล13-05-69</t>
  </si>
  <si>
    <t>สำนักงานประปาสาขาพระโขนง-สุขุมวิท</t>
  </si>
  <si>
    <t xml:space="preserve"> ห้างหุ้นส่วนจำกัด กิตติบดี การช่าง</t>
  </si>
  <si>
    <t>ปป13-09-69</t>
  </si>
  <si>
    <t>ด้านปรับปรุงกำลังน้ำ บริเวณซอยบางนา-ตราด 23</t>
  </si>
  <si>
    <t>(ช่วงทางเข้าอาคารจอดรถศูนย์การค้าเซ็นทรัลบางนา</t>
  </si>
  <si>
    <t>ถึงอาคารมีสไตล์ สุขุมวิท-บางนา) ถ.เทพรัตน</t>
  </si>
  <si>
    <t>แขวงบางนาเหนือ เขตบางนา กรุงเทพมหานคร</t>
  </si>
  <si>
    <t xml:space="preserve"> บริษัท กุลตะวัน จำกัด</t>
  </si>
  <si>
    <t>วธ13-30-69</t>
  </si>
  <si>
    <t>(งานบริการอื่นๆ) ย้ายแนวท่อประปา</t>
  </si>
  <si>
    <t>บริเวณทางหลวงหมายเลข 34 ที่ กม.7+095.838</t>
  </si>
  <si>
    <t>(ด้านซ้ายทาง) ตอนบางนา-ทางเข้าท่าอากาศยาน</t>
  </si>
  <si>
    <t xml:space="preserve">สุวรรณภูมิ ตำบลบางแก้ว อำเภอบางพลี </t>
  </si>
  <si>
    <t>จังหวัดสมุทรปราการ</t>
  </si>
  <si>
    <t>สำนักงานประปาสาขาพระโขนง การประปานครหลวง</t>
  </si>
  <si>
    <t>วิธีประกวดราคาอิเล็กทรอนิกส์ (e-Bidding)</t>
  </si>
  <si>
    <t>งานจ้างก่อสร้างวางท่อประปาและงานที่เกี่ยวข้อง</t>
  </si>
  <si>
    <t xml:space="preserve">ห้างหุ้นส่วนจำกัด กิตติบดี การช่าง </t>
  </si>
  <si>
    <t xml:space="preserve"> ห้างหุ้นส่วนจำกัด นาดา วิศวกรรม</t>
  </si>
  <si>
    <t>วธ13-22-69</t>
  </si>
  <si>
    <t>ด้านขยายเขตจำหน่ายน้ำ (รับจ้างงาน)</t>
  </si>
  <si>
    <t xml:space="preserve">บริษัท พี.บี.85 การช่าง จำกัด </t>
  </si>
  <si>
    <t>บริเวณสี่แยกซอยเฉลิมพระเกียรติ ร.9 ซอย 28</t>
  </si>
  <si>
    <t>ถึงซอยเฉลิมพระเกียรติ ร.9 ซอย 28 แยก 14-3</t>
  </si>
  <si>
    <t xml:space="preserve">บริษัท ปุณยนุช อินเท็นซ จำกัด </t>
  </si>
  <si>
    <t>แขวงดอกไม้ เขตประเวศ กรุงเทพมหานคร</t>
  </si>
  <si>
    <t xml:space="preserve">บริษัท ภูสุดา วิศวกรรม จำกัด </t>
  </si>
  <si>
    <t xml:space="preserve">บริษัท ทีดับบลิว แอนด์ เอส บิวเดอร์ จำกัด </t>
  </si>
  <si>
    <t xml:space="preserve">บริษัท กุลตะวัน จำกัด </t>
  </si>
  <si>
    <t>ห้างหุ้นส่วนจำกัด นาดา วิศวกรรม</t>
  </si>
  <si>
    <t>ค</t>
  </si>
  <si>
    <t>สรุปผลการดำเนินการจัดซื้อจัดจ้างในรอบเดือนมิถุนายน 2569</t>
  </si>
  <si>
    <t>กองจัดจ้าง ฝ่ายจัดหาและพัสดุ การประปานครหลวง</t>
  </si>
  <si>
    <t>วันที่ เดือน สิงหาคม พ.ศ. 2569</t>
  </si>
  <si>
    <t>เลขที่ี่สัญญา/ใบสั่งซื้อ</t>
  </si>
  <si>
    <t>วันที่ทำสัญญา/ใบสั่งซื้อ</t>
  </si>
  <si>
    <t>ประกวดราคาจ้างงานจ้างจัดทำของที่ระลึกเพื่อมอบแก่พนักงานที่ปฏิบัติงานครบ 25 ปี และพนักงานเกษียณอายุ ประจำปีงบประมาณ 2569 เลขที่ จท.74-2569 ด้วยวิธีประกวดราคาอิเล็กทรอนิกส์ (e-bidding) (เลขที่โครงการ : 69059285314)</t>
  </si>
  <si>
    <t>วิธีประกวดราคาอิเล็กทรอนิกส์ (e-bidding)</t>
  </si>
  <si>
    <t>บริษัท ชายน์นิ่ง โกลด์ จำกัด</t>
  </si>
  <si>
    <t>จท.74-2569</t>
  </si>
  <si>
    <t>ประกวดราคาจ้างก่อสร้างงานจ้างก่อสร้างซ่อมแซมผนังและกระจกภายนอกอาคารสุทธิอุทกากร เลขที่ จท.71-2569 ด้วยวิธีประกวดราคาอิเล็กทรอนิกส์ (e-bidding)</t>
  </si>
  <si>
    <t>บริษัท ขีดขิน จำกัด</t>
  </si>
  <si>
    <t>บริษัท เลิฟ อินโนเวชั่น เอ็นจิเนียริ่ง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</si>
  <si>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</si>
  <si>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จท.71-2569</t>
  </si>
  <si>
    <t>บริษัท โอ เอ็ม ซัพพลาย แอนด์ เซอร์วิส จำกัด</t>
  </si>
  <si>
    <t>ห้างหุ้นส่วนจำกัด เจเอส รุ่งทรัพย์การโยธา</t>
  </si>
  <si>
    <t>รองผู้ว่าการ (บริหาร) การประปานครหลวง</t>
  </si>
  <si>
    <t>หน่วยงาน ส่วนเลขานุการ รองผู้ว่าการ (วิศวกรรม)</t>
  </si>
  <si>
    <t>วันที่ 11 เดือนสิงหาคม พ.ศ.2569</t>
  </si>
  <si>
    <t>ไม่มีการจัดซื้อจัดจ้างในรอบเดือนนี้</t>
  </si>
  <si>
    <r>
      <t xml:space="preserve">แบบ สขร.1  </t>
    </r>
    <r>
      <rPr>
        <sz val="14"/>
        <color indexed="10"/>
        <rFont val="Angsana New"/>
        <family val="1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</si>
  <si>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2569</t>
  </si>
  <si>
    <t>ฝ่ายออแบบระบบผลิตส่งน้ำและงานโยธา</t>
  </si>
  <si>
    <t>เดือนกันยายน 2567</t>
  </si>
  <si>
    <t>DRUM FUJI XEROX CT 3505d/4405d (CT351168) จำนวน 1 กล่อง</t>
  </si>
  <si>
    <t>ห้างหุ้นส่วนจำกัด ยูเนี่ยน ปริ้นท์ (สำนักงานใหญ่)</t>
  </si>
  <si>
    <t>มีความเชี่ยวชาญ</t>
  </si>
  <si>
    <t>IV000009948 ลงวันที่ 10 ก.ค. 2569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</si>
  <si>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</si>
  <si>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</si>
  <si>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</si>
  <si>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t>สรุปผลการดำเนินการจัดซื้อจัดจ้างในรอบเดือน  กรกฎาคม 2569</t>
  </si>
  <si>
    <t>หน่วยงาน ฝ่ายมาตรฐานวิศวกรรมและสารสนเทศภูมิศาสตร์</t>
  </si>
  <si>
    <t>วันที่  1-31 กรกฎาคม 2569</t>
  </si>
  <si>
    <t>งานจ้างบริการสอบเทียบเครื่องทดสอบ</t>
  </si>
  <si>
    <t>บริษัท เอ็มเอ็มที เอ็นจิเนียริ่ง จำกัด</t>
  </si>
  <si>
    <t>บริษัทได้ยื่นเสนอราคาต่ำสุด และมีความเชี่ยวชาญ</t>
  </si>
  <si>
    <t>ใบกำกับภาษีเลขที่ IV69/0366 ลงวันที่ 3 ก.ค.69 (ฝมส226/2569) ลงวันที่ 6 ก.ค.69</t>
  </si>
  <si>
    <t xml:space="preserve">งานจ้างทำตรายาง </t>
  </si>
  <si>
    <t>ห้างหุ้นส่วนจำกัด พัฒนากิจ ซัพพลายส์ (2018) สำนักงานใหญ่</t>
  </si>
  <si>
    <t xml:space="preserve"> สินค้ามีคุณภาพ ราคาเหมาะสม ส่งของรวดเร็วตรงกำหนด </t>
  </si>
  <si>
    <t>ใบเสร็จรับเงินเล่มที่ 100 เล่มที่ 4953 ลงวันที่ 13 ก.ค.69 (ฝมส238/2569) ลงวันที่ 16 ก.ค.69</t>
  </si>
  <si>
    <t>ฝ่ายโรงงานผลิตน้ำมหาสวัสดิ์</t>
  </si>
  <si>
    <t>วันที่  11  เดือน สิงหาคม  พ.ศ.2569</t>
  </si>
  <si>
    <t>งานจัดซื้อ/จ้ดจ้าง</t>
  </si>
  <si>
    <t>งานซื้อชุดป้องกันสารเคมี Level B จำนวน 2 ชุด</t>
  </si>
  <si>
    <t xml:space="preserve"> -</t>
  </si>
  <si>
    <t>3300073362 ลงนามวันที่ 15 มกราคม 2569</t>
  </si>
  <si>
    <t>งานจ้างทำบันไดบ่อ Outlet Structure บ่อตากตะกอน โรงงานผลิตน้ำมหาสวัสดิ์ จำนวน 1 งาน</t>
  </si>
  <si>
    <t>3300073352 ลงนามวันที่ 30 มกราคม 2569</t>
  </si>
  <si>
    <t>งานซื้อพร้อมติดตั้งโคมไฟ LED พร้อมอุปกรณ์ประกอบที่อาคารสูบจ่ายน้ำ อาครสูบน้ำดิบ 1 และอาคารสูบน้ำล้าง 2 โรงงานผลิตน้ำมหาสวัสดิ์ จำนวน 1 งาน</t>
  </si>
  <si>
    <t>บริษัท ซิตี้เทค เอ็นจิเนียริ่ง จำกัด</t>
  </si>
  <si>
    <t>3300073443 ลงนามวันที่ 29 มกราคม 2569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</si>
  <si>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1)</t>
  </si>
  <si>
    <t>บริษัท เจแพท เอนจิเนียริ่ง แอนด์ เซอร์วิสจำกัด</t>
  </si>
  <si>
    <t>3300074036 ลงนามวันที่ 24 กุมภาพันธ์ 2569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</si>
  <si>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9) จำนวน 1งาน</t>
  </si>
  <si>
    <t>ชุมชนร้านสหกรณ์แห่งประเทศไทย จำกัด</t>
  </si>
  <si>
    <t>3300066703 ลงนามวันที่ 1 ตุลาคม 2567</t>
  </si>
  <si>
    <t>งานจ้างเหมาบำรุงรักษาระบบรับส่ง สัญญาณเครือข่ายไร้สาย (LoRa System) จำนวน 1 งาน</t>
  </si>
  <si>
    <t>บริษัท ไวส์ คอนเน็คชั่นส์ (ไทยแลนด์) จำกัด</t>
  </si>
  <si>
    <t>3300074179 ลงนามวันที่ 9 มีนาคม 2569</t>
  </si>
  <si>
    <t>งานซื้อเครื่องพิมพ์ สำหรับเครื่องพิมพ์ Ink Jet สีขนาด A3 จำนวน 4 รายการ</t>
  </si>
  <si>
    <t>3300075509 ลงนามวันที่ 29 มิถุนายน 2569</t>
  </si>
  <si>
    <t>สำนักงานประปาสาขาบางกอกน้อย การประปานครหลวง</t>
  </si>
  <si>
    <t>วันที่ 1-31 กรกฎาคม พ.ศ.2569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</si>
  <si>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ซอยชักพระ 3 ถนนชักพระ</t>
  </si>
  <si>
    <t>บริษัท อัสสากิตติ จำกัด</t>
  </si>
  <si>
    <t>เลขที่ ป01-25-69 วันที่ 6 ก.ค. 2569</t>
  </si>
  <si>
    <t>งานซ่อมท่อประปาแตกรั่วและงานที่เกี่ยวข้อง พื้นที่ สสบ. (โซน 3,4,5 และ 9 ยกเว้นพื้นที่ในสัญญาจ้างบริหารจัดการน้ำสูญเสีย)</t>
  </si>
  <si>
    <t>บริษัท พราวด์ ๑ จำกัด</t>
  </si>
  <si>
    <t>เลขที่ ซป01-04-69 วันที่ 16 ก.ค. 2569</t>
  </si>
  <si>
    <t>งานจ้างบำรุงรักษาระบบแจ้งเหตุฉุกเฉิน ของสำนักงานประปาสาขาบางกอกน้อย (อาคาร 1)</t>
  </si>
  <si>
    <t>บริษัท ดิ เอลิท บิลเดอร์ จำกัด</t>
  </si>
  <si>
    <t>เลขที่ จท01-11-69 วันที่ 24 ก.ค.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</si>
  <si>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</t>
  </si>
  <si>
    <t>คัดเลือก</t>
  </si>
  <si>
    <t xml:space="preserve">บริษัท ว.มัฆวาน จำกัด
บริษัท เอส.ซี.บี.พีอี ไพ้พ์เซอร์วิส จำกัด
บริษัท วอเตอร์ คอนเซ็ปต์ จำกัด
</t>
  </si>
  <si>
    <t>2,202,209.00
2,245,000.00
2,245,168.00</t>
  </si>
  <si>
    <t>เลขที่ ป01-19-69 วันที่ 7 กรกฎาคม 2569</t>
  </si>
  <si>
    <t>ทดรองจ่าย</t>
  </si>
  <si>
    <t>ค่าจ้างเหมาอ่านน้ำทางเรือประจำเดือน กรกฎาคม 2569</t>
  </si>
  <si>
    <t>นายจักรพงศ์ ปั้นจีน</t>
  </si>
  <si>
    <t>สสบ550/2569 ลว.17/7/2569</t>
  </si>
  <si>
    <t>ค่าจ้างทำตรายาง จำนวน 16 ชิ้น</t>
  </si>
  <si>
    <t>วรชิตตรายาง</t>
  </si>
  <si>
    <t>สสบ526/2569 ลว 16/7/2569</t>
  </si>
  <si>
    <t>ค่าจ้างตัดแต่งพุ่มไม้/สนามหญ้า และกำจัดวัชพืช ใน พท.สสบ.</t>
  </si>
  <si>
    <t>นายปยุต บัวมาศ</t>
  </si>
  <si>
    <t>สสบ 568/2569 ลว 23/7/69</t>
  </si>
  <si>
    <t>สำนักงานประปาสาขาลาดพร้าว</t>
  </si>
  <si>
    <t xml:space="preserve"> วันที่ 4 เดือน สิงหาคม พ.ศ. 2569</t>
  </si>
  <si>
    <t xml:space="preserve">งานซื้อวัสดุสำนักงาน ระหว่างปีงบประมาณ 2569 เลขที่ ซท12-06-69 </t>
  </si>
  <si>
    <t>1.บริษัท ออฟิศเมท (ไทย) จำกัด (ผู้ยื่นข้อเสนอลำดับที่ 1)
2.ร้าน บี.เจ.ซัพพลาย (ผู้ยื่นข้อเสนอลำดับที่ 2)
3.บริษัท วีพงศ์ ซัพพลาย จำกัด (ผู้ยื่นข้อเสนอลำดับที่ 3)</t>
  </si>
  <si>
    <t>29,757.92
34,365.19
36,933.19</t>
  </si>
  <si>
    <t>บริษัท ออฟิศเมท (ไทย) จำกัด</t>
  </si>
  <si>
    <t xml:space="preserve">งานจ้างก่อสร้างวางท่อประปาและงานที่เกี่ยวข้อง ด้านขยายเขตจำหน่ายน้ำ (รับจ้างงาน) สัญญาเลขที่ วธ12-07-69 </t>
  </si>
  <si>
    <t>1.บริษัท วงศ์เพชร ก่อสร้าง จำกัด</t>
  </si>
  <si>
    <t>งานจ้างพิมพ์ใบแจ้งการอ่านมาตร แบบ ร.3 ของ สอม.กรด.สสล. เลขที่   จท12-22-69</t>
  </si>
  <si>
    <t>1.บริษัท ส.วีรัชการพิมพ์ (1996) จำกัด (ผู้ยื่นข้อเสนอลำดับที่ 1)
2.บริษัท พีเค พรีเมี่ยม จำกัด (ผู้ยื่นข้อเสนอลำดับที่ 2)
3.บริษัท รุ่งสินชัยสเตชั่นเนอรี่ จำกัด (ผู้ยื่นข้อเสนอลำดับที่ 3)</t>
  </si>
  <si>
    <t>7,222.50
8,025.00
9,630.00</t>
  </si>
  <si>
    <t>บริษัท ส.วีรัชการพิมพ์ (1996) จำกัด</t>
  </si>
  <si>
    <t xml:space="preserve">งานตรวจสอบและแก้ไขระบบ Fire Alarm System อาคาร 2 สำนักงานประปาสาขาลาดพร้าว เลขที่ จท12-20-69 </t>
  </si>
  <si>
    <t>1.บริษัท ซีเอสพีเอ็ม (ประเทศไทย) จำกัด (ผู้ยื่นข้อเสนอลำดับที่ 1)
2.บริษัท พี.เอส.อินสตอลเลชั่น จำกัด (ผู้ยื่นข้อเสนอลำดับที่ 2)
3.บริษัท ไฟร์ เซอร์วิส โปรเทคชั่น จำกัด (ผู้ยื่นข้อเสนอลำดับที่ 3)</t>
  </si>
  <si>
    <t>6,955.00
7,490.00
9,095.00</t>
  </si>
  <si>
    <t>บริษัท ซีเอสพีเอ็ม (ประเทศไทย) จำกัด</t>
  </si>
  <si>
    <t>วงเงินงบประมาณที่
จะซื้อหรือจ้าง
(ไม่รวมภาษี)</t>
  </si>
  <si>
    <t>งานจ้างซ่อมท่อประปาแตกรั่ว และงานที่เกี่ยวข้อง พื้นที่สำนักงานประปาสาขาลาดพร้าว สัญญาเลขที่ ซป12-03-69</t>
  </si>
  <si>
    <t>1.บริษัท สุทธิพร การโยธา จำกัด (ผู้ยื่นข้อเสนอรายเดียว)</t>
  </si>
  <si>
    <t xml:space="preserve">
</t>
  </si>
  <si>
    <t>ฝ่ายคุณภาพน้ำ การประปานครหลวง</t>
  </si>
  <si>
    <t>วันที่ 4 เดือน สิงหาคม พ.ศ. 2569</t>
  </si>
  <si>
    <t>อะไหล่ตู้ควบคุมระบบไฟฟ้าหลัก (Main Distribution Board: MDB) อาคารฝ่ายคุณภาพน้ำ</t>
  </si>
  <si>
    <t>1) บริษัท เอส.เจ.เอ็น.เอ็นจิเนียริ่ง (1971) จำกัด
2) บริษัท ซัมมิท เอ็นจิเนียริ่ง แอนด์ เซอร์วิส จำกัด
3) บริษัท พี.เอส.เพาเวอร์ลายส์ จำกัด</t>
  </si>
  <si>
    <t>37,450.00
48,150.00
40,660.00</t>
  </si>
  <si>
    <t>บริษัท เอส.เจ.เอ็น.เอ็นจิเนียริ่ง (1971) จำกัด</t>
  </si>
  <si>
    <t>PO 3300075702 ลงวันที่ 9 กรกฎาคม 2569</t>
  </si>
  <si>
    <t>จ้างตรวจสอบระบบไฟฟ้าและบริภัณฑ์ไฟฟ้าภายในพื้นที่ฝ่ายคุณภาพน้ำ</t>
  </si>
  <si>
    <t>1) บริษัท สยาม พาว เอ็นจิเนียริ่ง จำกัด
2) บริษัท เอ็ม.ไอ.อี เอ็นจิเนียริ่งแอนด์ซัพพลาย จำกัด
3) บริษัท เบสท์ บิวดิ้ง อินสเปคเตอร์ จำกัด</t>
  </si>
  <si>
    <t>52,430.00
58,850.00
53,500.00</t>
  </si>
  <si>
    <t>บริษัท สยาม พาว เอ็นจิเนียริ่ง จำกัด</t>
  </si>
  <si>
    <t>PO 3300075797 ลงวันที่ 16 กรกฎาคม 2569</t>
  </si>
  <si>
    <t>แก๊สอาร์กอน Argon 99.995% (ขนาดบรรจุ 7 ลูกบาศก์เมตร/ท่อ)</t>
  </si>
  <si>
    <t>1) บริษัท เซฟ แอนด์ ซายส์แอนซ์ จำกัด
2) บริษัท เอส.ไอ.เทคโนโลยี จำกัด
3) บริษัท พรีมา ซายน์ จำกัด</t>
  </si>
  <si>
    <t>44,940.00
40,660.00
51,360.00</t>
  </si>
  <si>
    <t>บริษัท เอส.ไอ.เทคโนโลยี จำกัด</t>
  </si>
  <si>
    <t>PO 3300075885 ลงวันที่ 23 กรกฎาคม 2569</t>
  </si>
  <si>
    <t>กองจัดซื้อ ฝ่ายจัดหาและพัสดุ การประปานครหลวง</t>
  </si>
  <si>
    <t>เลขที่สัญญา/ใบสั่งซื้อ</t>
  </si>
  <si>
    <t>ประกวดราคาซื้อเครื่องสแกนเนอร์และเครื่องพิมพ์แบบต่างๆ จำนวน 9 รายการ เลขที่ ซล.24-2568 ด้วยวิธีประกวดราคาอิเล็กทรอนิกส์ (e-bidding)</t>
  </si>
  <si>
    <t>บริษัท สินอำพัน คอมพิวเตอร์ จำกัด</t>
  </si>
  <si>
    <t>ซล.24-2568</t>
  </si>
  <si>
    <t>บริษัท เอสวีโอเอ จำกัด (มหาชน)</t>
  </si>
  <si>
    <t>ประกวดราคาซื้อประตูน้ำเหล็กหล่อและอุปกรณ์ ขนาดต่างๆ จำนวน 5 รายการ เลขที่ ซค.51-2569 ด้วยวิธีประกวดราคาอิเล็กทรอนิกส์ (e-bidding)</t>
  </si>
  <si>
    <t>บริษัท วาล์วน้ำไทย จำกัด</t>
  </si>
  <si>
    <t>บริษัท สยามซินดิเคทเทคโนโลยี จำกัด (มหาชน)</t>
  </si>
  <si>
    <t>ซค.51-1-2569</t>
  </si>
  <si>
    <t>ซค.51-2-2569</t>
  </si>
  <si>
    <t>บริษัท เอส พี เมตัลเวอร์ค จำกัด</t>
  </si>
  <si>
    <t>ประกวดราคาซื้ออุปกรณ์เหล็กหล่อเหนียว (SGI) ใช้กับท่อพีวีซี. จำนวน 8 รายการ เลขที่ ซค.78-2569 ด้วยวิธีประกวดราคาอิเล็กทรอนิกส์ (e-bidding)</t>
  </si>
  <si>
    <t>บริษัท เอแอนด์เอส(1992) จำกัด</t>
  </si>
  <si>
    <t>ซค.78-2569</t>
  </si>
  <si>
    <t>ประกวดราคาซื้อมาตรวัดน้ำอิเล็กทรอนิกส์ ขนาด ศก. 1 1/2 นิ้ว พร้อมก้านและแหวนยูเนียน เลขที่ ซค.77-2569 ด้วยวิธีประกวดราคาอิเล็กทรอนิกส์ (e-bidding)</t>
  </si>
  <si>
    <t>ซค.77-2569</t>
  </si>
  <si>
    <t>บริษัท สยามพัฒนพงศ์ จำกัด</t>
  </si>
  <si>
    <t xml:space="preserve">2,584,478.00	</t>
  </si>
  <si>
    <t xml:space="preserve">2,087,463.00	</t>
  </si>
  <si>
    <t xml:space="preserve">1,093,433.00	</t>
  </si>
  <si>
    <t xml:space="preserve">1,153,460.00	</t>
  </si>
  <si>
    <t>ซื้ออุปกรณ์เหล็กหล่อเหนียว (SGI) ใช้กับท่อ พีวีซี. จำนวน 3 รายการ</t>
  </si>
  <si>
    <t>เฉพาะเจาะจง (ข)</t>
  </si>
  <si>
    <t>ซื้ออุปกรณ์เหล็กหล่อเหนียวทั่วไป (SGI) จำนวน 3 รายการ</t>
  </si>
  <si>
    <t>บริษัท เอสพี ซัคเซส มาร์เก็ตติ้ง จำกัด</t>
  </si>
  <si>
    <t>ซื้อท่อสั้นปากระฆังและหน้าจาน ศก. 200 มม. SGI จำนวน 140 ชุด</t>
  </si>
  <si>
    <t>ซื้อสามทางปากระฆังหน้าจานกลาง ศก.150x100 มม. SGI จำนวน 113 ชุด</t>
  </si>
  <si>
    <t>ซื้อวัสดุสำนักงาน จำนวน 3 รายการ</t>
  </si>
  <si>
    <t>ซื้ออุปกรณ์เหล็กหล่อเหนียว (SGI) ใช้กับท่อ เอซี. จำนวน 3 รายการ</t>
  </si>
  <si>
    <t>ซื้อท่อสั้นและข้องอ (ทองแดงเจือ) จำนวน 2 รายการ</t>
  </si>
  <si>
    <t>ซื้อสามทางหน้าจาน 3 ด้าน ศก. 150x150 มม. (SGI) จำนวน 115 ตัว</t>
  </si>
  <si>
    <t>ซื้อสามทางปากระฆังหน้าจานกลาง ศก.150x150 มม. SGI จำนวน 100 ชุด</t>
  </si>
  <si>
    <t>ซื้ออุปกรณ์พีบี ขนาดต่างๆ จำนวน 4 รายการ</t>
  </si>
  <si>
    <t>ซื้อวัสดุเหล็กเหนียวยึดท่อ AC จำนวน 2 รายการ</t>
  </si>
  <si>
    <t>บริษัท เอส.ดับเบิลยู.เค.อินดัสเตรียล จำกัด</t>
  </si>
  <si>
    <t>ซื้อท่อสั้น 15 ซม. ศก. 20 มม. (ทองแดงเจือ) จำนวน 1,750 ตัว</t>
  </si>
  <si>
    <t>ซื้อประตูน้ำทองแดงเจือแบบลิ้นยก ศก. 3/4 นิ้ว จำนวน 1,750 ตัว</t>
  </si>
  <si>
    <t>ซื้อท่อโค้ง 90 องศา หน้าจาน 2 ด้าน ศก. 80 มม. (SGI) จำนวน 220 ตัว</t>
  </si>
  <si>
    <t>ซื้อข้อต่อตรงเกลียวนอกทองแดงเจือ ศก. 100 มม. จำนวน 120 ตัว</t>
  </si>
  <si>
    <t>ซื้อประตูน้ำทองแดงเจือแบบลิ้นยก ศก. 1 1/2 นิ้ว จำนวน 565 ตัว</t>
  </si>
  <si>
    <t>ซื้อท่อโค้ง 22.5 องศา หน้าจาน 2 ด้าน ศก. 300 มม. (SGI) จำนวน 75 ตัว</t>
  </si>
  <si>
    <t>ซื้อข้องอ 90 องศา ผม.ศก. 20 มม. (ทองแดงเจือ) จำนวน 3,320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</si>
</sst>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87" formatCode="[$-107041E]d\ mmm\ yy;@"/>
    <numFmt numFmtId="188" formatCode="#,##0.00;[Red]#,##0.00"/>
    <numFmt numFmtId="189" formatCode="[$-107041E]d\ mmmm\ yyyy;@"/>
    <numFmt numFmtId="190" formatCode="_-* #,##0.00_-;\-* #,##0.00_-;_-* &quot;-&quot;??_-;_-@"/>
    <numFmt numFmtId="191" formatCode="_-* #,##0_-;\-* #,##0_-;_-* &quot;-&quot;??_-;_-@_-"/>
    <numFmt numFmtId="192" formatCode="0;[Red]0"/>
    <numFmt numFmtId="193" formatCode="[$-187041E]d\ mmmm\ yyyy;@"/>
    <numFmt numFmtId="194" formatCode="[$-D07041E]d\ mmmm\ yyyy;@"/>
    <numFmt numFmtId="195" formatCode="_-* #,##0_-;\-* #,##0_-;_-* \-??_-;_-@_-"/>
    <numFmt numFmtId="196" formatCode="_-* #,##0.00_-;\-* #,##0.00_-;_-* \-??_-;_-@_-"/>
    <numFmt numFmtId="197" formatCode="[$-101041E]d\ mmm\ yy;@"/>
    <numFmt numFmtId="198" formatCode="[$-187041E]d\ mmm\ yy;@"/>
  </numFmts>
  <fonts count="105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  <font>
      <u val="double"/>
      <sz val="14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u val="double"/>
      <sz val="16"/>
      <name val="TH SarabunPSK"/>
      <family val="2"/>
    </font>
    <font>
      <sz val="14"/>
      <name val="TH SarabunPSK"/>
      <family val="2"/>
    </font>
    <font>
      <sz val="14"/>
      <color rgb="FF222222"/>
      <name val="TH SarabunPSK"/>
      <family val="2"/>
    </font>
    <font>
      <sz val="10"/>
      <name val="Arial"/>
      <family val="2"/>
      <charset val="222"/>
    </font>
    <font>
      <sz val="11"/>
      <color theme="1"/>
      <name val="TH SarabunPSK"/>
      <family val="2"/>
    </font>
    <font>
      <sz val="16"/>
      <color indexed="8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6"/>
      <name val="TH Sarabun New"/>
      <family val="2"/>
    </font>
    <font>
      <b/>
      <u val="doubleAccounting"/>
      <sz val="16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rgb="FFFF0000"/>
      <name val="TH Sarabun New"/>
      <family val="2"/>
    </font>
    <font>
      <sz val="9"/>
      <color indexed="81"/>
      <name val="Tahoma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  <font>
      <sz val="16"/>
      <color rgb="FF212529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b/>
      <sz val="16"/>
      <color rgb="FF0000FF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name val="TH Sarabun New"/>
      <family val="2"/>
    </font>
    <font>
      <u val="doubleAccounting"/>
      <sz val="10"/>
      <name val="Arial"/>
      <family val="2"/>
    </font>
    <font>
      <b/>
      <sz val="16"/>
      <color indexed="81"/>
      <name val="Tahoma"/>
      <family val="2"/>
    </font>
    <font>
      <b/>
      <sz val="14"/>
      <color indexed="81"/>
      <name val="Tahoma"/>
      <family val="2"/>
    </font>
    <font>
      <b/>
      <sz val="18"/>
      <color indexed="81"/>
      <name val="Tahoma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u/>
      <sz val="16"/>
      <name val="TH SarabunPSK"/>
      <family val="2"/>
    </font>
    <font>
      <b/>
      <u val="singleAccounting"/>
      <sz val="16"/>
      <name val="TH SarabunPSK"/>
      <family val="2"/>
    </font>
    <font>
      <b/>
      <i/>
      <u/>
      <sz val="16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i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  <font>
      <b/>
      <sz val="13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1"/>
      <color indexed="8"/>
      <name val="Tahoma"/>
      <family val="2"/>
      <charset val="222"/>
    </font>
    <font>
      <sz val="15"/>
      <color indexed="8"/>
      <name val="TH SarabunPSK"/>
      <family val="2"/>
    </font>
    <font>
      <sz val="15"/>
      <name val="TH SarabunPSK"/>
      <family val="2"/>
    </font>
    <font>
      <sz val="2"/>
      <name val="TH SarabunPSK"/>
      <family val="2"/>
    </font>
    <font>
      <b/>
      <sz val="16"/>
      <color indexed="8"/>
      <name val="TH SarabunPSK"/>
      <family val="2"/>
    </font>
    <font>
      <b/>
      <u val="double"/>
      <sz val="18"/>
      <color theme="1"/>
      <name val="TH SarabunPSK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b/>
      <u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theme="1"/>
      <name val="TH SarabunPSK"/>
      <family val="2"/>
      <charset val="222"/>
    </font>
    <font>
      <u val="double"/>
      <sz val="16"/>
      <color theme="1"/>
      <name val="TH SarabunPSK"/>
      <family val="2"/>
      <charset val="222"/>
    </font>
    <font>
      <b/>
      <sz val="15"/>
      <name val="TH SarabunPSK"/>
      <family val="2"/>
    </font>
    <font>
      <sz val="11"/>
      <color indexed="8"/>
      <name val="TH SarabunPSK"/>
      <family val="2"/>
    </font>
    <font>
      <sz val="14"/>
      <color indexed="8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9"/>
      <color indexed="81"/>
      <name val="Tahoma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Arial"/>
      <family val="2"/>
      <charset val="222"/>
    </font>
    <font>
      <u/>
      <sz val="16"/>
      <color theme="1"/>
      <name val="TH SarabunPSK"/>
      <family val="2"/>
    </font>
    <font>
      <sz val="11"/>
      <color theme="1"/>
      <name val="Angsana New"/>
      <family val="1"/>
    </font>
    <font>
      <sz val="14"/>
      <color indexed="8"/>
      <name val="Angsana New"/>
      <family val="1"/>
    </font>
    <font>
      <sz val="14"/>
      <color indexed="10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sz val="13"/>
      <color indexed="10"/>
      <name val="Angsana New"/>
      <family val="1"/>
    </font>
    <font>
      <sz val="13"/>
      <color indexed="10"/>
      <name val="Angsana New"/>
      <family val="1"/>
      <charset val="222"/>
    </font>
    <font>
      <sz val="13"/>
      <color rgb="FFFF0000"/>
      <name val="Angsana New"/>
      <family val="1"/>
    </font>
    <font>
      <b/>
      <sz val="14"/>
      <color indexed="81"/>
      <name val="TH SarabunPSK"/>
      <family val="2"/>
    </font>
    <font>
      <b/>
      <u/>
      <sz val="14"/>
      <color theme="1"/>
      <name val="TH SarabunPSK"/>
      <family val="2"/>
    </font>
    <font>
      <b/>
      <u/>
      <sz val="14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212529"/>
      <name val="Cord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D6DCE4"/>
      </patternFill>
    </fill>
  </fills>
  <borders count="10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DEE2E6"/>
      </bottom>
      <diagonal/>
    </border>
    <border>
      <left/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/>
      <right style="thin">
        <color indexed="64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5">
    <xf numFmtId="0" fontId="0" fillId="0" borderId="0"/>
    <xf numFmtId="43" fontId="6" fillId="0" borderId="0" applyFont="0" applyFill="0" applyBorder="0" applyAlignment="0" applyProtection="0"/>
    <xf numFmtId="0" fontId="2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25" fillId="0" borderId="0"/>
    <xf numFmtId="43" fontId="6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7">
    <xf numFmtId="0" fontId="0" fillId="0" borderId="0" xfId="0"/>
    <xf numFmtId="0" fontId="7" fillId="0" borderId="2" xfId="0" applyFont="1" applyBorder="1" applyAlignment="1">
      <alignment vertical="top" wrapText="1"/>
    </xf>
    <xf numFmtId="4" fontId="7" fillId="3" borderId="2" xfId="0" applyNumberFormat="1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7" fillId="0" borderId="2" xfId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vertical="top" wrapText="1"/>
    </xf>
    <xf numFmtId="0" fontId="8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0" fillId="3" borderId="2" xfId="0" applyFont="1" applyFill="1" applyBorder="1" applyAlignment="1">
      <alignment horizontal="center" vertical="top" wrapText="1"/>
    </xf>
    <xf numFmtId="41" fontId="10" fillId="3" borderId="2" xfId="0" applyNumberFormat="1" applyFont="1" applyFill="1" applyBorder="1" applyAlignment="1">
      <alignment horizontal="center" vertical="top" wrapText="1"/>
    </xf>
    <xf numFmtId="41" fontId="23" fillId="3" borderId="2" xfId="0" applyNumberFormat="1" applyFont="1" applyFill="1" applyBorder="1" applyAlignment="1">
      <alignment horizontal="left" vertical="top" wrapText="1"/>
    </xf>
    <xf numFmtId="41" fontId="23" fillId="3" borderId="2" xfId="0" applyNumberFormat="1" applyFont="1" applyFill="1" applyBorder="1" applyAlignment="1">
      <alignment horizontal="center" vertical="top" wrapText="1"/>
    </xf>
    <xf numFmtId="41" fontId="10" fillId="3" borderId="2" xfId="0" applyNumberFormat="1" applyFont="1" applyFill="1" applyBorder="1" applyAlignment="1">
      <alignment horizontal="left" vertical="top" wrapText="1"/>
    </xf>
    <xf numFmtId="43" fontId="10" fillId="3" borderId="2" xfId="1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7" fillId="0" borderId="6" xfId="2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43" fontId="7" fillId="0" borderId="4" xfId="5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43" fontId="7" fillId="0" borderId="4" xfId="5" applyFont="1" applyBorder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43" fontId="7" fillId="0" borderId="6" xfId="3" applyFont="1" applyFill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49" fontId="7" fillId="0" borderId="3" xfId="4" applyNumberFormat="1" applyFont="1" applyBorder="1" applyAlignment="1">
      <alignment horizontal="center" vertical="top" wrapText="1"/>
    </xf>
    <xf numFmtId="49" fontId="7" fillId="0" borderId="6" xfId="4" applyNumberFormat="1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49" fontId="7" fillId="0" borderId="2" xfId="4" applyNumberFormat="1" applyFont="1" applyBorder="1" applyAlignment="1">
      <alignment horizontal="center" vertical="top" wrapText="1"/>
    </xf>
    <xf numFmtId="43" fontId="7" fillId="0" borderId="2" xfId="3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43" fontId="7" fillId="0" borderId="2" xfId="3" applyFont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vertical="top" wrapText="1"/>
    </xf>
    <xf numFmtId="0" fontId="21" fillId="0" borderId="4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15" fontId="7" fillId="0" borderId="6" xfId="0" applyNumberFormat="1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49" fontId="10" fillId="3" borderId="2" xfId="0" applyNumberFormat="1" applyFont="1" applyFill="1" applyBorder="1" applyAlignment="1">
      <alignment horizontal="center" vertical="top" wrapText="1"/>
    </xf>
    <xf numFmtId="49" fontId="10" fillId="3" borderId="2" xfId="0" applyNumberFormat="1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center" vertical="center" wrapText="1"/>
    </xf>
    <xf numFmtId="0" fontId="10" fillId="3" borderId="2" xfId="0" quotePrefix="1" applyFont="1" applyFill="1" applyBorder="1" applyAlignment="1">
      <alignment horizontal="center" vertical="center" wrapText="1"/>
    </xf>
    <xf numFmtId="4" fontId="10" fillId="3" borderId="2" xfId="0" quotePrefix="1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top" wrapText="1"/>
    </xf>
    <xf numFmtId="43" fontId="7" fillId="0" borderId="0" xfId="1" applyFont="1" applyBorder="1" applyAlignment="1">
      <alignment vertical="top" wrapText="1"/>
    </xf>
    <xf numFmtId="43" fontId="7" fillId="0" borderId="1" xfId="1" applyFont="1" applyBorder="1" applyAlignment="1">
      <alignment horizontal="center" vertical="top" wrapText="1"/>
    </xf>
    <xf numFmtId="43" fontId="7" fillId="0" borderId="1" xfId="1" applyFont="1" applyBorder="1" applyAlignment="1">
      <alignment vertical="top" wrapText="1"/>
    </xf>
    <xf numFmtId="4" fontId="10" fillId="0" borderId="0" xfId="0" applyNumberFormat="1" applyFont="1" applyBorder="1" applyAlignment="1">
      <alignment horizontal="center" vertical="top" wrapText="1"/>
    </xf>
    <xf numFmtId="43" fontId="10" fillId="0" borderId="0" xfId="1" applyFont="1" applyBorder="1" applyAlignment="1">
      <alignment vertical="top" wrapText="1"/>
    </xf>
    <xf numFmtId="0" fontId="11" fillId="0" borderId="0" xfId="0" applyFont="1" applyBorder="1" applyAlignment="1">
      <alignment horizontal="right" vertical="top" wrapText="1"/>
    </xf>
    <xf numFmtId="4" fontId="10" fillId="0" borderId="1" xfId="0" applyNumberFormat="1" applyFont="1" applyBorder="1" applyAlignment="1">
      <alignment horizontal="center" vertical="top" wrapText="1"/>
    </xf>
    <xf numFmtId="43" fontId="10" fillId="0" borderId="1" xfId="1" applyFont="1" applyBorder="1" applyAlignment="1">
      <alignment vertical="top" wrapText="1"/>
    </xf>
    <xf numFmtId="4" fontId="15" fillId="0" borderId="4" xfId="0" applyNumberFormat="1" applyFont="1" applyBorder="1" applyAlignment="1">
      <alignment horizontal="center" vertical="top" wrapText="1"/>
    </xf>
    <xf numFmtId="43" fontId="15" fillId="0" borderId="2" xfId="1" applyFont="1" applyBorder="1" applyAlignment="1">
      <alignment horizontal="center" vertical="top" wrapText="1"/>
    </xf>
    <xf numFmtId="4" fontId="10" fillId="0" borderId="0" xfId="0" applyNumberFormat="1" applyFont="1" applyAlignment="1">
      <alignment vertical="top" wrapText="1"/>
    </xf>
    <xf numFmtId="4" fontId="17" fillId="0" borderId="0" xfId="0" applyNumberFormat="1" applyFont="1" applyAlignment="1">
      <alignment vertical="top" wrapText="1"/>
    </xf>
    <xf numFmtId="4" fontId="18" fillId="0" borderId="0" xfId="0" applyNumberFormat="1" applyFont="1" applyBorder="1" applyAlignment="1">
      <alignment vertical="top" wrapText="1"/>
    </xf>
    <xf numFmtId="4" fontId="18" fillId="0" borderId="0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7" fillId="0" borderId="2" xfId="0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4" fontId="7" fillId="0" borderId="6" xfId="0" applyNumberFormat="1" applyFont="1" applyFill="1" applyBorder="1" applyAlignment="1">
      <alignment horizontal="center" vertical="top" wrapText="1"/>
    </xf>
    <xf numFmtId="43" fontId="7" fillId="0" borderId="10" xfId="3" applyFont="1" applyBorder="1" applyAlignment="1">
      <alignment vertical="top" wrapText="1"/>
    </xf>
    <xf numFmtId="43" fontId="7" fillId="0" borderId="3" xfId="3" applyFont="1" applyBorder="1" applyAlignment="1">
      <alignment horizontal="right" vertical="top" wrapText="1"/>
    </xf>
    <xf numFmtId="4" fontId="7" fillId="0" borderId="3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43" fontId="7" fillId="0" borderId="1" xfId="5" applyFont="1" applyBorder="1" applyAlignment="1">
      <alignment vertical="top" wrapText="1"/>
    </xf>
    <xf numFmtId="4" fontId="7" fillId="0" borderId="4" xfId="0" applyNumberFormat="1" applyFont="1" applyFill="1" applyBorder="1" applyAlignment="1">
      <alignment horizontal="center" vertical="top" wrapText="1"/>
    </xf>
    <xf numFmtId="49" fontId="7" fillId="0" borderId="4" xfId="4" applyNumberFormat="1" applyFont="1" applyBorder="1" applyAlignment="1">
      <alignment horizontal="center" vertical="top" wrapText="1"/>
    </xf>
    <xf numFmtId="43" fontId="7" fillId="0" borderId="11" xfId="3" applyFont="1" applyBorder="1" applyAlignment="1">
      <alignment vertical="top" wrapText="1"/>
    </xf>
    <xf numFmtId="43" fontId="7" fillId="0" borderId="2" xfId="3" applyFont="1" applyBorder="1" applyAlignment="1">
      <alignment horizontal="right" vertical="top" wrapText="1"/>
    </xf>
    <xf numFmtId="43" fontId="7" fillId="0" borderId="12" xfId="3" applyFont="1" applyBorder="1" applyAlignment="1">
      <alignment vertical="top" wrapText="1"/>
    </xf>
    <xf numFmtId="43" fontId="7" fillId="0" borderId="11" xfId="5" applyFont="1" applyBorder="1" applyAlignment="1">
      <alignment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4" fontId="7" fillId="0" borderId="9" xfId="0" applyNumberFormat="1" applyFont="1" applyFill="1" applyBorder="1" applyAlignment="1">
      <alignment horizontal="center" vertical="top" wrapText="1"/>
    </xf>
    <xf numFmtId="43" fontId="7" fillId="0" borderId="3" xfId="8" applyFont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top" wrapText="1"/>
    </xf>
    <xf numFmtId="43" fontId="7" fillId="0" borderId="6" xfId="8" applyFont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15" fontId="7" fillId="0" borderId="6" xfId="0" applyNumberFormat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right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43" fontId="7" fillId="0" borderId="7" xfId="3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0" fontId="21" fillId="0" borderId="4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4" fontId="21" fillId="0" borderId="4" xfId="0" applyNumberFormat="1" applyFont="1" applyFill="1" applyBorder="1" applyAlignment="1">
      <alignment horizontal="right" vertical="top" wrapText="1"/>
    </xf>
    <xf numFmtId="0" fontId="21" fillId="0" borderId="4" xfId="0" applyFont="1" applyBorder="1" applyAlignment="1">
      <alignment vertical="top" wrapText="1"/>
    </xf>
    <xf numFmtId="0" fontId="21" fillId="0" borderId="4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top" wrapText="1"/>
    </xf>
    <xf numFmtId="4" fontId="9" fillId="0" borderId="0" xfId="0" applyNumberFormat="1" applyFont="1" applyFill="1" applyBorder="1" applyAlignment="1">
      <alignment horizontal="center" vertical="top" wrapText="1"/>
    </xf>
    <xf numFmtId="43" fontId="9" fillId="0" borderId="0" xfId="8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4" fontId="9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center" wrapText="1"/>
    </xf>
    <xf numFmtId="43" fontId="7" fillId="0" borderId="0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1" xfId="1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43" fontId="10" fillId="0" borderId="0" xfId="1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3" fontId="10" fillId="0" borderId="1" xfId="1" applyFont="1" applyBorder="1" applyAlignment="1">
      <alignment vertical="center" wrapText="1"/>
    </xf>
    <xf numFmtId="43" fontId="10" fillId="3" borderId="2" xfId="1" applyNumberFormat="1" applyFont="1" applyFill="1" applyBorder="1" applyAlignment="1">
      <alignment horizontal="right" vertical="top" wrapText="1"/>
    </xf>
    <xf numFmtId="49" fontId="10" fillId="3" borderId="2" xfId="1" applyNumberFormat="1" applyFont="1" applyFill="1" applyBorder="1" applyAlignment="1">
      <alignment horizontal="right" vertical="top" wrapText="1"/>
    </xf>
    <xf numFmtId="49" fontId="10" fillId="0" borderId="2" xfId="1" applyNumberFormat="1" applyFont="1" applyBorder="1" applyAlignment="1">
      <alignment horizontal="center" vertical="top" wrapText="1"/>
    </xf>
    <xf numFmtId="4" fontId="10" fillId="3" borderId="2" xfId="1" applyNumberFormat="1" applyFont="1" applyFill="1" applyBorder="1" applyAlignment="1">
      <alignment horizontal="right" vertical="top" wrapText="1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top" wrapText="1"/>
    </xf>
    <xf numFmtId="4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4" fontId="21" fillId="0" borderId="0" xfId="0" applyNumberFormat="1" applyFont="1" applyAlignment="1">
      <alignment wrapText="1"/>
    </xf>
    <xf numFmtId="0" fontId="21" fillId="0" borderId="0" xfId="0" applyFont="1" applyAlignment="1">
      <alignment horizontal="center" wrapText="1"/>
    </xf>
    <xf numFmtId="4" fontId="22" fillId="0" borderId="0" xfId="0" applyNumberFormat="1" applyFont="1" applyBorder="1" applyAlignment="1">
      <alignment wrapText="1"/>
    </xf>
    <xf numFmtId="4" fontId="22" fillId="0" borderId="0" xfId="0" applyNumberFormat="1" applyFont="1" applyBorder="1" applyAlignment="1">
      <alignment horizontal="center" vertical="center" wrapText="1"/>
    </xf>
    <xf numFmtId="43" fontId="7" fillId="0" borderId="0" xfId="1" applyFont="1" applyAlignment="1">
      <alignment vertical="top" wrapText="1"/>
    </xf>
    <xf numFmtId="0" fontId="10" fillId="3" borderId="2" xfId="0" applyFont="1" applyFill="1" applyBorder="1" applyAlignment="1">
      <alignment horizontal="left" vertical="top" wrapText="1"/>
    </xf>
    <xf numFmtId="43" fontId="10" fillId="0" borderId="2" xfId="1" applyFont="1" applyBorder="1" applyAlignment="1">
      <alignment horizontal="left" vertical="top" wrapText="1"/>
    </xf>
    <xf numFmtId="0" fontId="10" fillId="3" borderId="2" xfId="1" quotePrefix="1" applyNumberFormat="1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quotePrefix="1" applyFont="1" applyFill="1" applyBorder="1" applyAlignment="1">
      <alignment horizontal="left" vertical="top" wrapText="1"/>
    </xf>
    <xf numFmtId="43" fontId="10" fillId="3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19" fillId="0" borderId="0" xfId="9" applyFont="1" applyFill="1" applyBorder="1" applyAlignment="1">
      <alignment vertical="top" wrapText="1"/>
    </xf>
    <xf numFmtId="0" fontId="19" fillId="0" borderId="1" xfId="9" applyFont="1" applyFill="1" applyBorder="1" applyAlignment="1">
      <alignment vertical="top" wrapText="1"/>
    </xf>
    <xf numFmtId="43" fontId="7" fillId="0" borderId="2" xfId="1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9" fillId="0" borderId="4" xfId="10" applyFont="1" applyBorder="1" applyAlignment="1">
      <alignment horizontal="center" vertical="center" wrapText="1"/>
    </xf>
    <xf numFmtId="15" fontId="19" fillId="0" borderId="1" xfId="9" applyNumberFormat="1" applyFont="1" applyFill="1" applyBorder="1" applyAlignment="1">
      <alignment horizontal="center" vertical="top" wrapText="1"/>
    </xf>
    <xf numFmtId="0" fontId="19" fillId="4" borderId="2" xfId="1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9" fillId="0" borderId="0" xfId="4" applyFont="1" applyBorder="1" applyAlignment="1">
      <alignment vertical="center" wrapText="1"/>
    </xf>
    <xf numFmtId="0" fontId="8" fillId="0" borderId="0" xfId="0" applyFont="1" applyAlignment="1">
      <alignment wrapText="1"/>
    </xf>
    <xf numFmtId="4" fontId="19" fillId="0" borderId="2" xfId="11" applyNumberFormat="1" applyFont="1" applyBorder="1" applyAlignment="1">
      <alignment horizontal="center" vertical="center" wrapText="1"/>
    </xf>
    <xf numFmtId="43" fontId="19" fillId="0" borderId="2" xfId="1" applyFont="1" applyBorder="1" applyAlignment="1">
      <alignment horizontal="center" vertical="center" wrapText="1"/>
    </xf>
    <xf numFmtId="0" fontId="9" fillId="0" borderId="2" xfId="11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4" fontId="7" fillId="0" borderId="2" xfId="1" applyNumberFormat="1" applyFont="1" applyFill="1" applyBorder="1" applyAlignment="1">
      <alignment horizontal="center" vertical="top" wrapText="1"/>
    </xf>
    <xf numFmtId="43" fontId="23" fillId="3" borderId="2" xfId="1" applyFont="1" applyFill="1" applyBorder="1" applyAlignment="1">
      <alignment horizontal="right" vertical="top" wrapText="1"/>
    </xf>
    <xf numFmtId="43" fontId="10" fillId="3" borderId="2" xfId="1" applyFont="1" applyFill="1" applyBorder="1" applyAlignment="1">
      <alignment horizontal="right" vertical="top" wrapText="1"/>
    </xf>
    <xf numFmtId="43" fontId="23" fillId="3" borderId="2" xfId="1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vertical="top" wrapText="1"/>
    </xf>
    <xf numFmtId="43" fontId="10" fillId="0" borderId="2" xfId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8" fillId="0" borderId="0" xfId="4" applyFont="1" applyAlignment="1">
      <alignment horizontal="right" vertical="center" wrapText="1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14" fontId="7" fillId="0" borderId="2" xfId="0" applyNumberFormat="1" applyFont="1" applyFill="1" applyBorder="1" applyAlignment="1" applyProtection="1">
      <alignment horizontal="center" vertical="top" wrapText="1"/>
      <protection locked="0"/>
    </xf>
    <xf numFmtId="43" fontId="7" fillId="0" borderId="10" xfId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43" fontId="28" fillId="0" borderId="0" xfId="1" applyFont="1" applyBorder="1" applyAlignment="1">
      <alignment horizontal="center" vertical="center" wrapText="1"/>
    </xf>
    <xf numFmtId="43" fontId="28" fillId="0" borderId="0" xfId="1" applyFont="1" applyBorder="1" applyAlignment="1">
      <alignment vertical="center" wrapText="1"/>
    </xf>
    <xf numFmtId="0" fontId="29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43" fontId="28" fillId="0" borderId="1" xfId="1" applyFont="1" applyBorder="1" applyAlignment="1">
      <alignment horizontal="center" vertical="center" wrapText="1"/>
    </xf>
    <xf numFmtId="43" fontId="28" fillId="0" borderId="1" xfId="1" applyFont="1" applyBorder="1" applyAlignment="1">
      <alignment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horizontal="left" vertical="top" wrapText="1"/>
    </xf>
    <xf numFmtId="43" fontId="28" fillId="0" borderId="3" xfId="1" applyFont="1" applyFill="1" applyBorder="1" applyAlignment="1">
      <alignment horizontal="center" vertical="top" wrapText="1"/>
    </xf>
    <xf numFmtId="0" fontId="28" fillId="0" borderId="9" xfId="0" applyFont="1" applyFill="1" applyBorder="1" applyAlignment="1">
      <alignment horizontal="center" vertical="top" wrapText="1"/>
    </xf>
    <xf numFmtId="0" fontId="28" fillId="0" borderId="18" xfId="0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left" vertical="top" wrapText="1"/>
    </xf>
    <xf numFmtId="43" fontId="28" fillId="0" borderId="10" xfId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 shrinkToFit="1"/>
    </xf>
    <xf numFmtId="0" fontId="30" fillId="0" borderId="2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 shrinkToFit="1"/>
    </xf>
    <xf numFmtId="0" fontId="30" fillId="0" borderId="0" xfId="0" applyFont="1" applyFill="1" applyBorder="1" applyAlignment="1">
      <alignment horizontal="center" vertical="top" wrapText="1" shrinkToFit="1"/>
    </xf>
    <xf numFmtId="0" fontId="30" fillId="0" borderId="0" xfId="0" applyFont="1" applyBorder="1" applyAlignment="1">
      <alignment horizontal="left" vertical="top" wrapText="1" shrinkToFit="1"/>
    </xf>
    <xf numFmtId="43" fontId="31" fillId="0" borderId="0" xfId="1" applyFont="1" applyBorder="1" applyAlignment="1">
      <alignment horizontal="center" vertical="top" wrapText="1" shrinkToFit="1"/>
    </xf>
    <xf numFmtId="0" fontId="30" fillId="0" borderId="0" xfId="0" applyFont="1" applyBorder="1" applyAlignment="1">
      <alignment horizontal="center" vertical="top" wrapText="1" shrinkToFit="1"/>
    </xf>
    <xf numFmtId="0" fontId="9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188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88" fontId="7" fillId="0" borderId="2" xfId="0" applyNumberFormat="1" applyFont="1" applyBorder="1" applyAlignment="1">
      <alignment horizontal="right" vertical="top" wrapText="1"/>
    </xf>
    <xf numFmtId="43" fontId="34" fillId="2" borderId="2" xfId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top" wrapText="1"/>
    </xf>
    <xf numFmtId="43" fontId="30" fillId="0" borderId="2" xfId="1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left" vertical="top" wrapText="1"/>
    </xf>
    <xf numFmtId="43" fontId="30" fillId="0" borderId="2" xfId="1" quotePrefix="1" applyFont="1" applyFill="1" applyBorder="1" applyAlignment="1">
      <alignment horizontal="left" vertical="top" wrapText="1"/>
    </xf>
    <xf numFmtId="43" fontId="35" fillId="0" borderId="19" xfId="1" applyFont="1" applyFill="1" applyBorder="1" applyAlignment="1">
      <alignment horizontal="left" vertical="top" wrapText="1"/>
    </xf>
    <xf numFmtId="0" fontId="27" fillId="0" borderId="2" xfId="0" applyFont="1" applyBorder="1" applyAlignment="1">
      <alignment horizontal="center" vertical="center" wrapText="1" shrinkToFit="1"/>
    </xf>
    <xf numFmtId="0" fontId="27" fillId="0" borderId="2" xfId="0" applyFont="1" applyBorder="1" applyAlignment="1">
      <alignment horizontal="left" vertical="center" wrapText="1" shrinkToFit="1"/>
    </xf>
    <xf numFmtId="0" fontId="2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 shrinkToFit="1"/>
    </xf>
    <xf numFmtId="43" fontId="27" fillId="0" borderId="0" xfId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43" fontId="38" fillId="0" borderId="0" xfId="1" applyFont="1" applyBorder="1" applyAlignment="1">
      <alignment horizontal="center" vertical="center" wrapText="1" shrinkToFit="1"/>
    </xf>
    <xf numFmtId="1" fontId="9" fillId="0" borderId="0" xfId="0" applyNumberFormat="1" applyFont="1" applyAlignment="1">
      <alignment horizontal="center" vertical="center" wrapText="1" shrinkToFit="1"/>
    </xf>
    <xf numFmtId="0" fontId="27" fillId="0" borderId="3" xfId="0" applyFont="1" applyBorder="1" applyAlignment="1">
      <alignment horizontal="left" vertical="center" wrapText="1" shrinkToFit="1"/>
    </xf>
    <xf numFmtId="4" fontId="27" fillId="0" borderId="0" xfId="0" applyNumberFormat="1" applyFont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43" fontId="28" fillId="0" borderId="11" xfId="1" applyFont="1" applyFill="1" applyBorder="1" applyAlignment="1">
      <alignment horizontal="center" vertical="top" wrapText="1"/>
    </xf>
    <xf numFmtId="43" fontId="28" fillId="0" borderId="2" xfId="1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1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43" fontId="39" fillId="5" borderId="6" xfId="1" applyFont="1" applyFill="1" applyBorder="1" applyAlignment="1">
      <alignment horizontal="right" vertical="top" wrapText="1"/>
    </xf>
    <xf numFmtId="43" fontId="39" fillId="5" borderId="3" xfId="1" applyFont="1" applyFill="1" applyBorder="1" applyAlignment="1">
      <alignment horizontal="right" vertical="top" wrapText="1"/>
    </xf>
    <xf numFmtId="4" fontId="39" fillId="5" borderId="22" xfId="0" applyNumberFormat="1" applyFont="1" applyFill="1" applyBorder="1" applyAlignment="1">
      <alignment horizontal="right" vertical="top" wrapText="1"/>
    </xf>
    <xf numFmtId="4" fontId="39" fillId="5" borderId="23" xfId="0" applyNumberFormat="1" applyFont="1" applyFill="1" applyBorder="1" applyAlignment="1">
      <alignment horizontal="right" vertical="top" wrapText="1"/>
    </xf>
    <xf numFmtId="4" fontId="39" fillId="5" borderId="24" xfId="0" applyNumberFormat="1" applyFont="1" applyFill="1" applyBorder="1" applyAlignment="1">
      <alignment horizontal="right" vertical="top" wrapText="1"/>
    </xf>
    <xf numFmtId="43" fontId="47" fillId="0" borderId="1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15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7" fillId="0" borderId="4" xfId="15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7" fillId="0" borderId="2" xfId="15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57" fillId="0" borderId="2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left" vertical="center" wrapText="1"/>
    </xf>
    <xf numFmtId="43" fontId="56" fillId="0" borderId="2" xfId="1" applyFont="1" applyFill="1" applyBorder="1" applyAlignment="1">
      <alignment horizontal="center" vertical="center" wrapText="1"/>
    </xf>
    <xf numFmtId="0" fontId="56" fillId="3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left" vertical="center" wrapText="1"/>
    </xf>
    <xf numFmtId="0" fontId="58" fillId="3" borderId="2" xfId="0" applyFont="1" applyFill="1" applyBorder="1" applyAlignment="1">
      <alignment horizontal="center" vertical="center" wrapText="1"/>
    </xf>
    <xf numFmtId="43" fontId="58" fillId="3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43" fontId="7" fillId="0" borderId="2" xfId="1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horizontal="center" vertical="top" wrapText="1"/>
    </xf>
    <xf numFmtId="190" fontId="9" fillId="3" borderId="2" xfId="0" applyNumberFormat="1" applyFont="1" applyFill="1" applyBorder="1" applyAlignment="1">
      <alignment horizontal="center" vertical="top" wrapText="1"/>
    </xf>
    <xf numFmtId="190" fontId="9" fillId="0" borderId="2" xfId="0" applyNumberFormat="1" applyFont="1" applyFill="1" applyBorder="1" applyAlignment="1">
      <alignment horizontal="center" vertical="top" wrapText="1"/>
    </xf>
    <xf numFmtId="43" fontId="9" fillId="0" borderId="2" xfId="12" applyFont="1" applyBorder="1" applyAlignment="1">
      <alignment horizontal="center" vertical="top" wrapText="1"/>
    </xf>
    <xf numFmtId="190" fontId="7" fillId="3" borderId="2" xfId="0" applyNumberFormat="1" applyFont="1" applyFill="1" applyBorder="1" applyAlignment="1">
      <alignment horizontal="center" vertical="top" wrapText="1"/>
    </xf>
    <xf numFmtId="43" fontId="7" fillId="0" borderId="2" xfId="12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39" fillId="0" borderId="10" xfId="0" applyFont="1" applyBorder="1" applyAlignment="1">
      <alignment vertical="top" wrapText="1"/>
    </xf>
    <xf numFmtId="0" fontId="39" fillId="0" borderId="0" xfId="0" applyFont="1" applyAlignment="1">
      <alignment vertical="top" wrapText="1"/>
    </xf>
    <xf numFmtId="43" fontId="10" fillId="0" borderId="2" xfId="12" applyFont="1" applyBorder="1" applyAlignment="1">
      <alignment horizontal="right" vertical="center" wrapText="1"/>
    </xf>
    <xf numFmtId="4" fontId="30" fillId="0" borderId="2" xfId="0" applyNumberFormat="1" applyFont="1" applyBorder="1" applyAlignment="1">
      <alignment horizontal="center" vertical="top" wrapText="1"/>
    </xf>
    <xf numFmtId="4" fontId="30" fillId="0" borderId="0" xfId="0" applyNumberFormat="1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43" fontId="32" fillId="0" borderId="0" xfId="1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43" fontId="30" fillId="0" borderId="0" xfId="1" applyFont="1" applyFill="1" applyBorder="1" applyAlignment="1">
      <alignment horizontal="left" vertical="top" wrapText="1"/>
    </xf>
    <xf numFmtId="43" fontId="35" fillId="0" borderId="0" xfId="1" applyFont="1" applyAlignment="1">
      <alignment wrapText="1"/>
    </xf>
    <xf numFmtId="43" fontId="30" fillId="0" borderId="21" xfId="0" applyNumberFormat="1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9" fillId="0" borderId="3" xfId="0" applyFont="1" applyBorder="1" applyAlignment="1">
      <alignment vertical="top" wrapText="1"/>
    </xf>
    <xf numFmtId="0" fontId="39" fillId="0" borderId="6" xfId="0" applyFont="1" applyBorder="1" applyAlignment="1">
      <alignment vertical="top" wrapText="1"/>
    </xf>
    <xf numFmtId="0" fontId="39" fillId="0" borderId="4" xfId="0" applyFont="1" applyBorder="1" applyAlignment="1">
      <alignment vertical="top" wrapText="1"/>
    </xf>
    <xf numFmtId="0" fontId="27" fillId="0" borderId="0" xfId="0" applyFont="1" applyAlignment="1">
      <alignment horizontal="left" vertical="center" wrapText="1" shrinkToFit="1"/>
    </xf>
    <xf numFmtId="43" fontId="27" fillId="0" borderId="0" xfId="1" applyFont="1" applyFill="1" applyBorder="1" applyAlignment="1">
      <alignment horizontal="right" vertical="center" wrapText="1" shrinkToFit="1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top" wrapText="1"/>
    </xf>
    <xf numFmtId="4" fontId="40" fillId="0" borderId="0" xfId="1" applyNumberFormat="1" applyFont="1" applyAlignment="1">
      <alignment horizontal="center" vertical="top" wrapText="1"/>
    </xf>
    <xf numFmtId="4" fontId="41" fillId="0" borderId="0" xfId="1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43" fontId="41" fillId="0" borderId="0" xfId="1" applyFont="1" applyAlignment="1">
      <alignment horizontal="center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41" fillId="0" borderId="0" xfId="0" applyFont="1" applyBorder="1" applyAlignment="1">
      <alignment wrapText="1"/>
    </xf>
    <xf numFmtId="0" fontId="56" fillId="0" borderId="0" xfId="0" applyFont="1" applyBorder="1" applyAlignment="1">
      <alignment horizontal="center" vertical="center" wrapText="1"/>
    </xf>
    <xf numFmtId="0" fontId="56" fillId="0" borderId="0" xfId="0" applyFont="1" applyBorder="1" applyAlignment="1">
      <alignment vertical="center" wrapText="1"/>
    </xf>
    <xf numFmtId="43" fontId="56" fillId="0" borderId="0" xfId="1" applyFont="1" applyBorder="1" applyAlignment="1">
      <alignment vertical="center" wrapText="1"/>
    </xf>
    <xf numFmtId="0" fontId="57" fillId="0" borderId="0" xfId="0" applyFont="1" applyBorder="1" applyAlignment="1">
      <alignment horizontal="right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vertical="center" wrapText="1"/>
    </xf>
    <xf numFmtId="43" fontId="56" fillId="0" borderId="1" xfId="1" applyFont="1" applyBorder="1" applyAlignment="1">
      <alignment vertical="center" wrapText="1"/>
    </xf>
    <xf numFmtId="43" fontId="56" fillId="0" borderId="2" xfId="1" applyFont="1" applyFill="1" applyBorder="1" applyAlignment="1">
      <alignment horizontal="left" vertical="center" wrapText="1"/>
    </xf>
    <xf numFmtId="0" fontId="56" fillId="0" borderId="2" xfId="0" applyFont="1" applyFill="1" applyBorder="1" applyAlignment="1">
      <alignment vertical="center" wrapText="1"/>
    </xf>
    <xf numFmtId="43" fontId="58" fillId="0" borderId="2" xfId="1" applyFont="1" applyBorder="1" applyAlignment="1">
      <alignment horizontal="center" vertical="center" wrapText="1"/>
    </xf>
    <xf numFmtId="43" fontId="58" fillId="3" borderId="2" xfId="1" applyFont="1" applyFill="1" applyBorder="1" applyAlignment="1">
      <alignment horizontal="left" vertical="center" wrapText="1"/>
    </xf>
    <xf numFmtId="0" fontId="58" fillId="3" borderId="2" xfId="0" applyFont="1" applyFill="1" applyBorder="1" applyAlignment="1">
      <alignment vertical="center" wrapText="1"/>
    </xf>
    <xf numFmtId="43" fontId="9" fillId="0" borderId="4" xfId="1" applyNumberFormat="1" applyFont="1" applyFill="1" applyBorder="1" applyAlignment="1">
      <alignment vertical="top" wrapText="1"/>
    </xf>
    <xf numFmtId="43" fontId="9" fillId="0" borderId="2" xfId="1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 wrapText="1"/>
    </xf>
    <xf numFmtId="43" fontId="54" fillId="0" borderId="0" xfId="1" applyNumberFormat="1" applyFont="1" applyFill="1" applyBorder="1" applyAlignment="1">
      <alignment vertical="center" wrapText="1"/>
    </xf>
    <xf numFmtId="43" fontId="9" fillId="0" borderId="0" xfId="1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4" fontId="55" fillId="0" borderId="0" xfId="1" applyNumberFormat="1" applyFont="1" applyFill="1" applyBorder="1" applyAlignment="1">
      <alignment vertical="center" wrapText="1"/>
    </xf>
    <xf numFmtId="43" fontId="9" fillId="0" borderId="8" xfId="0" applyNumberFormat="1" applyFon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7" fillId="0" borderId="2" xfId="9" applyFont="1" applyFill="1" applyBorder="1" applyAlignment="1">
      <alignment horizontal="center" vertical="top" wrapText="1"/>
    </xf>
    <xf numFmtId="0" fontId="7" fillId="0" borderId="2" xfId="0" quotePrefix="1" applyFont="1" applyBorder="1" applyAlignment="1">
      <alignment horizontal="left" vertical="top" wrapText="1"/>
    </xf>
    <xf numFmtId="4" fontId="7" fillId="0" borderId="2" xfId="4" applyNumberFormat="1" applyFont="1" applyBorder="1" applyAlignment="1">
      <alignment horizontal="center" vertical="top" wrapText="1"/>
    </xf>
    <xf numFmtId="43" fontId="27" fillId="0" borderId="2" xfId="1" quotePrefix="1" applyFont="1" applyBorder="1" applyAlignment="1">
      <alignment horizontal="center" vertical="top" wrapText="1"/>
    </xf>
    <xf numFmtId="0" fontId="7" fillId="0" borderId="2" xfId="4" quotePrefix="1" applyFont="1" applyBorder="1" applyAlignment="1">
      <alignment horizontal="left" vertical="top" wrapText="1"/>
    </xf>
    <xf numFmtId="0" fontId="27" fillId="0" borderId="2" xfId="4" quotePrefix="1" applyFont="1" applyBorder="1" applyAlignment="1">
      <alignment horizontal="center" vertical="top" wrapText="1"/>
    </xf>
    <xf numFmtId="15" fontId="27" fillId="0" borderId="2" xfId="4" quotePrefix="1" applyNumberFormat="1" applyFont="1" applyBorder="1" applyAlignment="1">
      <alignment horizontal="center" vertical="top" wrapText="1"/>
    </xf>
    <xf numFmtId="0" fontId="7" fillId="0" borderId="13" xfId="9" applyFont="1" applyFill="1" applyBorder="1" applyAlignment="1">
      <alignment horizontal="center" vertical="top" wrapText="1"/>
    </xf>
    <xf numFmtId="0" fontId="7" fillId="0" borderId="13" xfId="0" quotePrefix="1" applyFont="1" applyBorder="1" applyAlignment="1">
      <alignment horizontal="left" vertical="top" wrapText="1"/>
    </xf>
    <xf numFmtId="4" fontId="7" fillId="0" borderId="13" xfId="4" applyNumberFormat="1" applyFont="1" applyBorder="1" applyAlignment="1">
      <alignment horizontal="center" vertical="top" wrapText="1"/>
    </xf>
    <xf numFmtId="0" fontId="27" fillId="0" borderId="13" xfId="4" quotePrefix="1" applyFont="1" applyBorder="1" applyAlignment="1">
      <alignment horizontal="center" vertical="top" wrapText="1"/>
    </xf>
    <xf numFmtId="0" fontId="7" fillId="0" borderId="14" xfId="4" quotePrefix="1" applyFont="1" applyBorder="1" applyAlignment="1">
      <alignment vertical="top" wrapText="1"/>
    </xf>
    <xf numFmtId="15" fontId="27" fillId="0" borderId="14" xfId="4" quotePrefix="1" applyNumberFormat="1" applyFont="1" applyBorder="1" applyAlignment="1">
      <alignment horizontal="center" vertical="top" wrapText="1"/>
    </xf>
    <xf numFmtId="0" fontId="7" fillId="0" borderId="13" xfId="0" quotePrefix="1" applyFont="1" applyBorder="1" applyAlignment="1">
      <alignment horizontal="center" vertical="top" wrapText="1"/>
    </xf>
    <xf numFmtId="0" fontId="27" fillId="0" borderId="13" xfId="4" quotePrefix="1" applyFont="1" applyBorder="1" applyAlignment="1">
      <alignment horizontal="left" vertical="top" wrapText="1"/>
    </xf>
    <xf numFmtId="0" fontId="27" fillId="0" borderId="14" xfId="4" quotePrefix="1" applyFont="1" applyBorder="1" applyAlignment="1">
      <alignment horizontal="center" vertical="top" wrapText="1"/>
    </xf>
    <xf numFmtId="0" fontId="7" fillId="0" borderId="13" xfId="4" quotePrefix="1" applyFont="1" applyBorder="1" applyAlignment="1">
      <alignment vertical="top" wrapText="1"/>
    </xf>
    <xf numFmtId="15" fontId="27" fillId="0" borderId="13" xfId="4" quotePrefix="1" applyNumberFormat="1" applyFont="1" applyBorder="1" applyAlignment="1">
      <alignment horizontal="center" vertical="top" wrapText="1"/>
    </xf>
    <xf numFmtId="0" fontId="7" fillId="0" borderId="15" xfId="4" applyFont="1" applyBorder="1" applyAlignment="1">
      <alignment vertical="top" wrapText="1"/>
    </xf>
    <xf numFmtId="0" fontId="7" fillId="0" borderId="16" xfId="4" applyFont="1" applyBorder="1" applyAlignment="1">
      <alignment vertical="top" wrapText="1"/>
    </xf>
    <xf numFmtId="0" fontId="7" fillId="0" borderId="15" xfId="4" applyFont="1" applyBorder="1" applyAlignment="1">
      <alignment horizontal="right" vertical="top" wrapText="1"/>
    </xf>
    <xf numFmtId="0" fontId="7" fillId="0" borderId="17" xfId="4" applyFont="1" applyBorder="1" applyAlignment="1">
      <alignment horizontal="right" vertical="top" wrapText="1"/>
    </xf>
    <xf numFmtId="0" fontId="7" fillId="0" borderId="15" xfId="4" applyFont="1" applyBorder="1" applyAlignment="1">
      <alignment horizontal="center" vertical="top" wrapText="1"/>
    </xf>
    <xf numFmtId="4" fontId="7" fillId="0" borderId="15" xfId="4" applyNumberFormat="1" applyFont="1" applyBorder="1" applyAlignment="1">
      <alignment horizontal="center" vertical="top" wrapText="1"/>
    </xf>
    <xf numFmtId="3" fontId="7" fillId="0" borderId="15" xfId="4" applyNumberFormat="1" applyFont="1" applyBorder="1" applyAlignment="1">
      <alignment vertical="top" wrapText="1"/>
    </xf>
    <xf numFmtId="187" fontId="7" fillId="0" borderId="15" xfId="4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 shrinkToFit="1"/>
    </xf>
    <xf numFmtId="0" fontId="27" fillId="0" borderId="3" xfId="0" applyFont="1" applyBorder="1" applyAlignment="1">
      <alignment horizontal="left" vertical="top" wrapText="1" shrinkToFit="1"/>
    </xf>
    <xf numFmtId="4" fontId="9" fillId="0" borderId="2" xfId="0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3" fontId="7" fillId="3" borderId="2" xfId="1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43" fontId="7" fillId="0" borderId="6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3" fontId="7" fillId="3" borderId="2" xfId="1" applyFont="1" applyFill="1" applyBorder="1" applyAlignment="1">
      <alignment horizontal="right" vertical="top" wrapText="1"/>
    </xf>
    <xf numFmtId="189" fontId="7" fillId="0" borderId="2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0" fontId="8" fillId="6" borderId="2" xfId="0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0" fontId="9" fillId="3" borderId="20" xfId="0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43" fontId="7" fillId="0" borderId="2" xfId="1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horizontal="center" vertical="top" wrapText="1"/>
    </xf>
    <xf numFmtId="0" fontId="60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vertical="center" wrapText="1"/>
    </xf>
    <xf numFmtId="4" fontId="60" fillId="0" borderId="0" xfId="0" applyNumberFormat="1" applyFont="1" applyBorder="1" applyAlignment="1">
      <alignment horizontal="center" vertical="center" wrapText="1"/>
    </xf>
    <xf numFmtId="43" fontId="60" fillId="0" borderId="0" xfId="1" applyFont="1" applyBorder="1" applyAlignment="1">
      <alignment vertical="center" wrapText="1"/>
    </xf>
    <xf numFmtId="0" fontId="61" fillId="0" borderId="0" xfId="0" applyFont="1" applyBorder="1" applyAlignment="1">
      <alignment horizontal="right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vertical="center" wrapText="1"/>
    </xf>
    <xf numFmtId="4" fontId="60" fillId="0" borderId="1" xfId="0" applyNumberFormat="1" applyFont="1" applyBorder="1" applyAlignment="1">
      <alignment horizontal="center" vertical="center" wrapText="1"/>
    </xf>
    <xf numFmtId="43" fontId="60" fillId="0" borderId="1" xfId="1" applyFont="1" applyBorder="1" applyAlignment="1">
      <alignment vertical="center" wrapText="1"/>
    </xf>
    <xf numFmtId="49" fontId="62" fillId="0" borderId="0" xfId="0" applyNumberFormat="1" applyFont="1" applyAlignment="1">
      <alignment wrapText="1"/>
    </xf>
    <xf numFmtId="43" fontId="9" fillId="0" borderId="2" xfId="1" applyFont="1" applyBorder="1" applyAlignment="1">
      <alignment horizontal="center" vertical="top" wrapText="1"/>
    </xf>
    <xf numFmtId="49" fontId="21" fillId="0" borderId="0" xfId="0" applyNumberFormat="1" applyFont="1" applyAlignment="1">
      <alignment wrapText="1"/>
    </xf>
    <xf numFmtId="43" fontId="19" fillId="0" borderId="3" xfId="1" applyFont="1" applyBorder="1" applyAlignment="1">
      <alignment horizontal="center" vertical="top" wrapText="1"/>
    </xf>
    <xf numFmtId="43" fontId="19" fillId="0" borderId="9" xfId="1" applyFont="1" applyBorder="1" applyAlignment="1">
      <alignment horizontal="center" vertical="top" wrapText="1"/>
    </xf>
    <xf numFmtId="43" fontId="19" fillId="0" borderId="20" xfId="1" applyFont="1" applyBorder="1" applyAlignment="1">
      <alignment horizontal="center" wrapText="1"/>
    </xf>
    <xf numFmtId="43" fontId="19" fillId="0" borderId="8" xfId="1" applyFont="1" applyBorder="1" applyAlignment="1">
      <alignment horizontal="center" vertical="top" wrapText="1"/>
    </xf>
    <xf numFmtId="4" fontId="9" fillId="0" borderId="4" xfId="1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49" fontId="9" fillId="0" borderId="2" xfId="0" applyNumberFormat="1" applyFont="1" applyBorder="1" applyAlignment="1">
      <alignment horizontal="left" vertical="top" wrapText="1"/>
    </xf>
    <xf numFmtId="4" fontId="9" fillId="0" borderId="4" xfId="13" applyNumberFormat="1" applyFont="1" applyBorder="1" applyAlignment="1">
      <alignment horizontal="center" vertical="top" wrapText="1"/>
    </xf>
    <xf numFmtId="43" fontId="9" fillId="0" borderId="20" xfId="14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vertical="top" wrapText="1"/>
    </xf>
    <xf numFmtId="0" fontId="9" fillId="0" borderId="10" xfId="0" applyFont="1" applyBorder="1" applyAlignment="1">
      <alignment horizontal="center" vertical="top" wrapText="1"/>
    </xf>
    <xf numFmtId="49" fontId="9" fillId="0" borderId="10" xfId="0" applyNumberFormat="1" applyFont="1" applyBorder="1" applyAlignment="1">
      <alignment horizontal="left" vertical="top" wrapText="1"/>
    </xf>
    <xf numFmtId="4" fontId="9" fillId="0" borderId="10" xfId="13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43" fontId="9" fillId="0" borderId="10" xfId="14" applyFont="1" applyBorder="1" applyAlignment="1">
      <alignment horizontal="center" vertical="top" wrapText="1"/>
    </xf>
    <xf numFmtId="4" fontId="9" fillId="0" borderId="0" xfId="0" applyNumberFormat="1" applyFont="1" applyBorder="1" applyAlignment="1">
      <alignment vertical="top" wrapText="1"/>
    </xf>
    <xf numFmtId="43" fontId="9" fillId="0" borderId="0" xfId="14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3" fontId="9" fillId="0" borderId="19" xfId="0" applyNumberFormat="1" applyFont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left" vertical="center" wrapText="1"/>
    </xf>
    <xf numFmtId="0" fontId="9" fillId="0" borderId="32" xfId="16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43" fontId="9" fillId="0" borderId="6" xfId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wrapText="1"/>
    </xf>
    <xf numFmtId="43" fontId="9" fillId="0" borderId="0" xfId="1" applyFont="1" applyFill="1" applyBorder="1" applyAlignment="1">
      <alignment horizontal="right" vertical="center" wrapText="1"/>
    </xf>
    <xf numFmtId="0" fontId="9" fillId="0" borderId="0" xfId="16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9" fillId="0" borderId="6" xfId="16" applyFont="1" applyBorder="1" applyAlignment="1">
      <alignment wrapText="1"/>
    </xf>
    <xf numFmtId="0" fontId="19" fillId="0" borderId="7" xfId="0" applyFont="1" applyBorder="1" applyAlignment="1">
      <alignment vertical="center" wrapText="1"/>
    </xf>
    <xf numFmtId="43" fontId="19" fillId="0" borderId="42" xfId="0" applyNumberFormat="1" applyFont="1" applyBorder="1" applyAlignment="1">
      <alignment horizontal="right" wrapText="1"/>
    </xf>
    <xf numFmtId="43" fontId="9" fillId="0" borderId="10" xfId="0" applyNumberFormat="1" applyFont="1" applyBorder="1" applyAlignment="1">
      <alignment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wrapText="1"/>
    </xf>
    <xf numFmtId="0" fontId="19" fillId="7" borderId="27" xfId="0" applyFont="1" applyFill="1" applyBorder="1" applyAlignment="1">
      <alignment horizontal="center" vertical="top" wrapText="1"/>
    </xf>
    <xf numFmtId="0" fontId="19" fillId="7" borderId="30" xfId="0" applyFont="1" applyFill="1" applyBorder="1" applyAlignment="1">
      <alignment horizontal="center" vertical="top" wrapText="1"/>
    </xf>
    <xf numFmtId="0" fontId="19" fillId="7" borderId="3" xfId="0" applyFont="1" applyFill="1" applyBorder="1" applyAlignment="1">
      <alignment horizontal="center" vertical="top" wrapText="1"/>
    </xf>
    <xf numFmtId="0" fontId="19" fillId="7" borderId="32" xfId="0" applyFont="1" applyFill="1" applyBorder="1" applyAlignment="1">
      <alignment horizontal="center" vertical="top" wrapText="1"/>
    </xf>
    <xf numFmtId="0" fontId="19" fillId="7" borderId="35" xfId="0" applyFont="1" applyFill="1" applyBorder="1" applyAlignment="1">
      <alignment horizontal="center" vertical="top" wrapText="1"/>
    </xf>
    <xf numFmtId="0" fontId="19" fillId="7" borderId="6" xfId="0" applyFont="1" applyFill="1" applyBorder="1" applyAlignment="1">
      <alignment horizontal="center" vertical="top" wrapText="1"/>
    </xf>
    <xf numFmtId="0" fontId="19" fillId="7" borderId="37" xfId="0" applyFont="1" applyFill="1" applyBorder="1" applyAlignment="1">
      <alignment vertical="top" wrapText="1"/>
    </xf>
    <xf numFmtId="0" fontId="19" fillId="7" borderId="38" xfId="0" applyFont="1" applyFill="1" applyBorder="1" applyAlignment="1">
      <alignment horizontal="center" vertical="top" wrapText="1"/>
    </xf>
    <xf numFmtId="0" fontId="19" fillId="7" borderId="2" xfId="0" applyFont="1" applyFill="1" applyBorder="1" applyAlignment="1">
      <alignment horizontal="center" vertical="top" wrapText="1"/>
    </xf>
    <xf numFmtId="0" fontId="19" fillId="7" borderId="39" xfId="0" applyFont="1" applyFill="1" applyBorder="1" applyAlignment="1">
      <alignment horizontal="center" vertical="top" wrapText="1"/>
    </xf>
    <xf numFmtId="0" fontId="19" fillId="7" borderId="40" xfId="0" applyFont="1" applyFill="1" applyBorder="1" applyAlignment="1">
      <alignment horizontal="center" vertical="top" wrapText="1"/>
    </xf>
    <xf numFmtId="0" fontId="19" fillId="7" borderId="41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9" fillId="8" borderId="27" xfId="0" applyFont="1" applyFill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19" fillId="8" borderId="37" xfId="0" applyFont="1" applyFill="1" applyBorder="1" applyAlignment="1">
      <alignment vertical="center" wrapText="1"/>
    </xf>
    <xf numFmtId="0" fontId="19" fillId="8" borderId="44" xfId="0" applyFont="1" applyFill="1" applyBorder="1" applyAlignment="1">
      <alignment horizontal="center" vertical="center" wrapText="1"/>
    </xf>
    <xf numFmtId="0" fontId="19" fillId="8" borderId="40" xfId="0" applyFont="1" applyFill="1" applyBorder="1" applyAlignment="1">
      <alignment horizontal="center" vertical="center" wrapText="1"/>
    </xf>
    <xf numFmtId="0" fontId="19" fillId="8" borderId="4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43" fontId="19" fillId="0" borderId="2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4" fontId="19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43" fontId="19" fillId="0" borderId="42" xfId="1" applyFont="1" applyBorder="1" applyAlignment="1">
      <alignment wrapText="1"/>
    </xf>
    <xf numFmtId="43" fontId="19" fillId="0" borderId="42" xfId="1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3" fontId="9" fillId="0" borderId="19" xfId="0" applyNumberFormat="1" applyFont="1" applyBorder="1" applyAlignment="1">
      <alignment horizontal="center" vertical="top" wrapText="1"/>
    </xf>
    <xf numFmtId="43" fontId="9" fillId="0" borderId="6" xfId="1" applyFont="1" applyFill="1" applyBorder="1" applyAlignment="1">
      <alignment horizontal="left" vertical="top" wrapText="1"/>
    </xf>
    <xf numFmtId="0" fontId="9" fillId="0" borderId="32" xfId="16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43" fontId="9" fillId="0" borderId="6" xfId="1" applyFont="1" applyFill="1" applyBorder="1" applyAlignment="1">
      <alignment horizontal="right" vertical="top" wrapText="1"/>
    </xf>
    <xf numFmtId="0" fontId="9" fillId="0" borderId="0" xfId="16" applyFont="1" applyBorder="1" applyAlignment="1">
      <alignment horizontal="center" vertical="top" wrapText="1"/>
    </xf>
    <xf numFmtId="3" fontId="9" fillId="0" borderId="20" xfId="0" applyNumberFormat="1" applyFont="1" applyBorder="1" applyAlignment="1">
      <alignment horizontal="center" vertical="top" wrapText="1"/>
    </xf>
    <xf numFmtId="43" fontId="9" fillId="0" borderId="4" xfId="1" applyFont="1" applyFill="1" applyBorder="1" applyAlignment="1">
      <alignment horizontal="right" vertical="top" wrapText="1"/>
    </xf>
    <xf numFmtId="0" fontId="9" fillId="0" borderId="1" xfId="16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9" fillId="0" borderId="18" xfId="0" applyNumberFormat="1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43" fontId="9" fillId="0" borderId="3" xfId="1" applyFont="1" applyFill="1" applyBorder="1" applyAlignment="1">
      <alignment horizontal="right" vertical="top" wrapText="1"/>
    </xf>
    <xf numFmtId="0" fontId="9" fillId="0" borderId="10" xfId="0" applyFont="1" applyFill="1" applyBorder="1" applyAlignment="1">
      <alignment horizontal="center" vertical="top" wrapText="1"/>
    </xf>
    <xf numFmtId="43" fontId="19" fillId="0" borderId="21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4" fontId="19" fillId="0" borderId="0" xfId="0" applyNumberFormat="1" applyFont="1" applyAlignment="1">
      <alignment horizontal="right" vertical="top" wrapText="1"/>
    </xf>
    <xf numFmtId="0" fontId="9" fillId="0" borderId="37" xfId="16" applyFont="1" applyBorder="1" applyAlignment="1">
      <alignment horizontal="center" vertical="top" wrapText="1"/>
    </xf>
    <xf numFmtId="43" fontId="9" fillId="0" borderId="8" xfId="1" applyFont="1" applyFill="1" applyBorder="1" applyAlignment="1">
      <alignment horizontal="right" vertical="top" wrapText="1"/>
    </xf>
    <xf numFmtId="0" fontId="64" fillId="9" borderId="27" xfId="0" applyFont="1" applyFill="1" applyBorder="1" applyAlignment="1">
      <alignment horizontal="center" vertical="center" wrapText="1"/>
    </xf>
    <xf numFmtId="0" fontId="64" fillId="9" borderId="3" xfId="0" applyFont="1" applyFill="1" applyBorder="1" applyAlignment="1">
      <alignment horizontal="center" wrapText="1"/>
    </xf>
    <xf numFmtId="0" fontId="64" fillId="9" borderId="32" xfId="0" applyFont="1" applyFill="1" applyBorder="1" applyAlignment="1">
      <alignment horizontal="center" vertical="center" wrapText="1"/>
    </xf>
    <xf numFmtId="0" fontId="64" fillId="9" borderId="6" xfId="0" applyFont="1" applyFill="1" applyBorder="1" applyAlignment="1">
      <alignment horizontal="center" wrapText="1"/>
    </xf>
    <xf numFmtId="0" fontId="64" fillId="9" borderId="37" xfId="0" applyFont="1" applyFill="1" applyBorder="1" applyAlignment="1">
      <alignment vertical="center" wrapText="1"/>
    </xf>
    <xf numFmtId="0" fontId="64" fillId="9" borderId="44" xfId="0" applyFont="1" applyFill="1" applyBorder="1" applyAlignment="1">
      <alignment horizontal="center" vertical="center" wrapText="1"/>
    </xf>
    <xf numFmtId="0" fontId="64" fillId="9" borderId="40" xfId="0" applyFont="1" applyFill="1" applyBorder="1" applyAlignment="1">
      <alignment horizontal="center" vertical="center" wrapText="1"/>
    </xf>
    <xf numFmtId="0" fontId="66" fillId="9" borderId="4" xfId="0" applyFont="1" applyFill="1" applyBorder="1" applyAlignment="1">
      <alignment wrapText="1"/>
    </xf>
    <xf numFmtId="189" fontId="19" fillId="3" borderId="0" xfId="9" applyNumberFormat="1" applyFont="1" applyFill="1" applyBorder="1" applyAlignment="1">
      <alignment horizontal="center" vertical="top" wrapText="1"/>
    </xf>
    <xf numFmtId="189" fontId="19" fillId="3" borderId="0" xfId="9" applyNumberFormat="1" applyFont="1" applyFill="1" applyBorder="1" applyAlignment="1">
      <alignment horizontal="left" vertical="top" wrapText="1"/>
    </xf>
    <xf numFmtId="0" fontId="43" fillId="6" borderId="4" xfId="10" applyFont="1" applyFill="1" applyBorder="1" applyAlignment="1">
      <alignment horizontal="center" vertical="center" wrapText="1"/>
    </xf>
    <xf numFmtId="0" fontId="43" fillId="6" borderId="2" xfId="10" applyFont="1" applyFill="1" applyBorder="1" applyAlignment="1">
      <alignment horizontal="center" vertical="center" wrapText="1"/>
    </xf>
    <xf numFmtId="0" fontId="19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left" wrapText="1"/>
    </xf>
    <xf numFmtId="192" fontId="9" fillId="3" borderId="0" xfId="0" applyNumberFormat="1" applyFont="1" applyFill="1" applyAlignment="1">
      <alignment horizontal="right" wrapText="1"/>
    </xf>
    <xf numFmtId="4" fontId="68" fillId="3" borderId="3" xfId="4" applyNumberFormat="1" applyFont="1" applyFill="1" applyBorder="1" applyAlignment="1">
      <alignment horizontal="center" vertical="top" wrapText="1"/>
    </xf>
    <xf numFmtId="4" fontId="68" fillId="3" borderId="6" xfId="4" quotePrefix="1" applyNumberFormat="1" applyFont="1" applyFill="1" applyBorder="1" applyAlignment="1">
      <alignment horizontal="center" vertical="top" wrapText="1"/>
    </xf>
    <xf numFmtId="4" fontId="68" fillId="3" borderId="4" xfId="4" quotePrefix="1" applyNumberFormat="1" applyFont="1" applyFill="1" applyBorder="1" applyAlignment="1">
      <alignment horizontal="center" vertical="top" wrapText="1"/>
    </xf>
    <xf numFmtId="0" fontId="71" fillId="3" borderId="0" xfId="9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left" vertical="top" wrapText="1"/>
    </xf>
    <xf numFmtId="188" fontId="27" fillId="3" borderId="0" xfId="17" applyNumberFormat="1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27" fillId="3" borderId="0" xfId="4" applyFont="1" applyFill="1" applyBorder="1" applyAlignment="1">
      <alignment horizontal="left" vertical="top" wrapText="1"/>
    </xf>
    <xf numFmtId="4" fontId="27" fillId="3" borderId="0" xfId="4" quotePrefix="1" applyNumberFormat="1" applyFont="1" applyFill="1" applyBorder="1" applyAlignment="1">
      <alignment horizontal="center" vertical="top" wrapText="1"/>
    </xf>
    <xf numFmtId="192" fontId="27" fillId="3" borderId="0" xfId="4" applyNumberFormat="1" applyFont="1" applyFill="1" applyBorder="1" applyAlignment="1">
      <alignment horizontal="center" vertical="top" wrapText="1"/>
    </xf>
    <xf numFmtId="0" fontId="51" fillId="3" borderId="0" xfId="0" applyFont="1" applyFill="1" applyBorder="1" applyAlignment="1">
      <alignment vertical="top" wrapText="1"/>
    </xf>
    <xf numFmtId="4" fontId="72" fillId="0" borderId="0" xfId="0" applyNumberFormat="1" applyFont="1" applyAlignment="1">
      <alignment vertical="top" wrapText="1"/>
    </xf>
    <xf numFmtId="4" fontId="68" fillId="3" borderId="6" xfId="4" applyNumberFormat="1" applyFont="1" applyFill="1" applyBorder="1" applyAlignment="1">
      <alignment horizontal="center" vertical="top" wrapText="1"/>
    </xf>
    <xf numFmtId="0" fontId="7" fillId="3" borderId="2" xfId="0" quotePrefix="1" applyFont="1" applyFill="1" applyBorder="1" applyAlignment="1">
      <alignment horizontal="center" vertical="top" wrapText="1"/>
    </xf>
    <xf numFmtId="0" fontId="7" fillId="3" borderId="2" xfId="0" quotePrefix="1" applyFont="1" applyFill="1" applyBorder="1" applyAlignment="1">
      <alignment horizontal="left" vertical="top" wrapText="1"/>
    </xf>
    <xf numFmtId="4" fontId="7" fillId="3" borderId="2" xfId="0" quotePrefix="1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43" fontId="7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3" fontId="7" fillId="3" borderId="3" xfId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vertical="top" wrapText="1"/>
    </xf>
    <xf numFmtId="43" fontId="7" fillId="3" borderId="6" xfId="1" applyFont="1" applyFill="1" applyBorder="1" applyAlignment="1">
      <alignment horizontal="center" vertical="top" wrapText="1"/>
    </xf>
    <xf numFmtId="4" fontId="7" fillId="3" borderId="6" xfId="0" applyNumberFormat="1" applyFont="1" applyFill="1" applyBorder="1" applyAlignment="1">
      <alignment vertical="top" wrapText="1"/>
    </xf>
    <xf numFmtId="43" fontId="7" fillId="0" borderId="6" xfId="1" applyFont="1" applyBorder="1" applyAlignment="1">
      <alignment horizontal="left" vertical="top" wrapText="1"/>
    </xf>
    <xf numFmtId="0" fontId="7" fillId="3" borderId="6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left" vertical="top" wrapText="1"/>
    </xf>
    <xf numFmtId="43" fontId="7" fillId="3" borderId="4" xfId="1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vertical="top" wrapText="1"/>
    </xf>
    <xf numFmtId="43" fontId="7" fillId="0" borderId="4" xfId="1" applyFont="1" applyBorder="1" applyAlignment="1">
      <alignment horizontal="left" vertical="top" wrapText="1"/>
    </xf>
    <xf numFmtId="0" fontId="7" fillId="3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2" xfId="5" applyFont="1" applyBorder="1" applyAlignment="1">
      <alignment horizontal="center" vertical="top" wrapText="1"/>
    </xf>
    <xf numFmtId="43" fontId="7" fillId="0" borderId="2" xfId="5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 shrinkToFit="1"/>
    </xf>
    <xf numFmtId="43" fontId="7" fillId="0" borderId="6" xfId="1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38" fillId="0" borderId="0" xfId="0" applyFont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4" fontId="9" fillId="0" borderId="6" xfId="0" applyNumberFormat="1" applyFont="1" applyBorder="1" applyAlignment="1">
      <alignment vertical="top" wrapText="1"/>
    </xf>
    <xf numFmtId="43" fontId="7" fillId="0" borderId="3" xfId="1" applyFont="1" applyBorder="1" applyAlignment="1">
      <alignment vertical="top" wrapText="1"/>
    </xf>
    <xf numFmtId="0" fontId="38" fillId="0" borderId="3" xfId="0" applyFont="1" applyBorder="1" applyAlignment="1">
      <alignment vertical="top" wrapText="1"/>
    </xf>
    <xf numFmtId="43" fontId="7" fillId="0" borderId="4" xfId="1" applyFont="1" applyBorder="1" applyAlignment="1">
      <alignment vertical="top" wrapText="1"/>
    </xf>
    <xf numFmtId="4" fontId="7" fillId="0" borderId="3" xfId="0" applyNumberFormat="1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 shrinkToFit="1"/>
    </xf>
    <xf numFmtId="43" fontId="8" fillId="0" borderId="2" xfId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 shrinkToFit="1"/>
    </xf>
    <xf numFmtId="49" fontId="7" fillId="0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left" vertical="top" wrapText="1" shrinkToFit="1"/>
    </xf>
    <xf numFmtId="43" fontId="7" fillId="0" borderId="2" xfId="1" applyFont="1" applyFill="1" applyBorder="1" applyAlignment="1">
      <alignment horizontal="right" vertical="top" wrapText="1" shrinkToFit="1"/>
    </xf>
    <xf numFmtId="43" fontId="7" fillId="0" borderId="2" xfId="1" applyFont="1" applyBorder="1" applyAlignment="1">
      <alignment vertical="top" wrapText="1"/>
    </xf>
    <xf numFmtId="0" fontId="38" fillId="0" borderId="2" xfId="0" applyFont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43" fontId="19" fillId="0" borderId="2" xfId="1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6" xfId="2" applyFont="1" applyFill="1" applyBorder="1" applyAlignment="1">
      <alignment horizontal="left" vertical="top" wrapText="1"/>
    </xf>
    <xf numFmtId="4" fontId="9" fillId="0" borderId="19" xfId="0" applyNumberFormat="1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43" fontId="9" fillId="0" borderId="7" xfId="1" applyNumberFormat="1" applyFont="1" applyFill="1" applyBorder="1" applyAlignment="1">
      <alignment horizontal="center" vertical="top" wrapText="1"/>
    </xf>
    <xf numFmtId="187" fontId="9" fillId="0" borderId="6" xfId="0" applyNumberFormat="1" applyFont="1" applyFill="1" applyBorder="1" applyAlignment="1">
      <alignment horizontal="center" vertical="top" wrapText="1"/>
    </xf>
    <xf numFmtId="4" fontId="9" fillId="0" borderId="6" xfId="0" applyNumberFormat="1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horizontal="center" vertical="top" wrapText="1"/>
    </xf>
    <xf numFmtId="0" fontId="9" fillId="0" borderId="4" xfId="2" applyFont="1" applyFill="1" applyBorder="1" applyAlignment="1">
      <alignment horizontal="left" vertical="top" wrapText="1"/>
    </xf>
    <xf numFmtId="4" fontId="9" fillId="0" borderId="20" xfId="0" applyNumberFormat="1" applyFont="1" applyFill="1" applyBorder="1" applyAlignment="1">
      <alignment horizontal="center" vertical="top" wrapText="1"/>
    </xf>
    <xf numFmtId="4" fontId="9" fillId="0" borderId="4" xfId="0" applyNumberFormat="1" applyFont="1" applyFill="1" applyBorder="1" applyAlignment="1">
      <alignment horizontal="center" vertical="top" wrapText="1"/>
    </xf>
    <xf numFmtId="43" fontId="9" fillId="0" borderId="8" xfId="1" applyNumberFormat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187" fontId="9" fillId="0" borderId="4" xfId="0" applyNumberFormat="1" applyFont="1" applyFill="1" applyBorder="1" applyAlignment="1">
      <alignment horizontal="center" vertical="top" wrapText="1"/>
    </xf>
    <xf numFmtId="0" fontId="9" fillId="0" borderId="6" xfId="0" quotePrefix="1" applyFont="1" applyFill="1" applyBorder="1" applyAlignment="1">
      <alignment horizontal="left" vertical="top" wrapText="1"/>
    </xf>
    <xf numFmtId="43" fontId="9" fillId="0" borderId="0" xfId="1" applyNumberFormat="1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43" fontId="9" fillId="0" borderId="1" xfId="1" applyNumberFormat="1" applyFont="1" applyFill="1" applyBorder="1" applyAlignment="1">
      <alignment horizontal="center" vertical="top" wrapText="1"/>
    </xf>
    <xf numFmtId="43" fontId="9" fillId="0" borderId="3" xfId="1" applyNumberFormat="1" applyFont="1" applyFill="1" applyBorder="1" applyAlignment="1">
      <alignment horizontal="center" vertical="top" wrapText="1"/>
    </xf>
    <xf numFmtId="43" fontId="9" fillId="0" borderId="7" xfId="1" applyNumberFormat="1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center" vertical="top" wrapText="1"/>
    </xf>
    <xf numFmtId="43" fontId="9" fillId="0" borderId="6" xfId="1" applyNumberFormat="1" applyFont="1" applyFill="1" applyBorder="1" applyAlignment="1">
      <alignment horizontal="center" vertical="top" wrapText="1"/>
    </xf>
    <xf numFmtId="43" fontId="9" fillId="0" borderId="6" xfId="1" applyFont="1" applyFill="1" applyBorder="1" applyAlignment="1">
      <alignment horizontal="center" vertical="top" wrapText="1"/>
    </xf>
    <xf numFmtId="43" fontId="9" fillId="0" borderId="4" xfId="1" applyNumberFormat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43" fontId="19" fillId="0" borderId="45" xfId="1" applyFont="1" applyBorder="1" applyAlignment="1">
      <alignment horizontal="center" vertical="top" wrapText="1"/>
    </xf>
    <xf numFmtId="43" fontId="9" fillId="0" borderId="0" xfId="1" applyNumberFormat="1" applyFont="1" applyAlignment="1">
      <alignment horizontal="center" vertical="top" wrapText="1"/>
    </xf>
    <xf numFmtId="0" fontId="19" fillId="0" borderId="0" xfId="0" applyFont="1" applyAlignment="1">
      <alignment vertical="center"/>
    </xf>
    <xf numFmtId="0" fontId="76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vertical="center"/>
    </xf>
    <xf numFmtId="43" fontId="76" fillId="0" borderId="1" xfId="1" applyFont="1" applyBorder="1" applyAlignment="1">
      <alignment vertical="center"/>
    </xf>
    <xf numFmtId="0" fontId="73" fillId="3" borderId="2" xfId="0" applyFont="1" applyFill="1" applyBorder="1" applyAlignment="1">
      <alignment horizontal="center" vertical="top"/>
    </xf>
    <xf numFmtId="0" fontId="73" fillId="3" borderId="3" xfId="0" applyFont="1" applyFill="1" applyBorder="1" applyAlignment="1">
      <alignment horizontal="center" vertical="top" wrapText="1"/>
    </xf>
    <xf numFmtId="0" fontId="73" fillId="3" borderId="2" xfId="0" applyFont="1" applyFill="1" applyBorder="1" applyAlignment="1">
      <alignment horizontal="center" vertical="top" wrapText="1"/>
    </xf>
    <xf numFmtId="0" fontId="77" fillId="3" borderId="3" xfId="0" applyFont="1" applyFill="1" applyBorder="1" applyAlignment="1">
      <alignment horizontal="center" vertical="center" wrapText="1"/>
    </xf>
    <xf numFmtId="43" fontId="77" fillId="0" borderId="3" xfId="5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top" wrapText="1"/>
    </xf>
    <xf numFmtId="0" fontId="77" fillId="0" borderId="3" xfId="0" applyFont="1" applyBorder="1" applyAlignment="1">
      <alignment vertical="center" wrapText="1"/>
    </xf>
    <xf numFmtId="4" fontId="77" fillId="0" borderId="3" xfId="0" applyNumberFormat="1" applyFont="1" applyBorder="1" applyAlignment="1">
      <alignment horizontal="right" vertical="center" wrapText="1"/>
    </xf>
    <xf numFmtId="0" fontId="77" fillId="0" borderId="3" xfId="4" applyFont="1" applyBorder="1" applyAlignment="1">
      <alignment horizontal="center" vertical="top" wrapText="1"/>
    </xf>
    <xf numFmtId="0" fontId="77" fillId="3" borderId="6" xfId="0" applyFont="1" applyFill="1" applyBorder="1" applyAlignment="1">
      <alignment horizontal="center" vertical="center" wrapText="1"/>
    </xf>
    <xf numFmtId="43" fontId="77" fillId="0" borderId="6" xfId="5" applyFont="1" applyBorder="1" applyAlignment="1">
      <alignment horizontal="center" vertical="center" wrapText="1"/>
    </xf>
    <xf numFmtId="0" fontId="77" fillId="0" borderId="19" xfId="0" applyFont="1" applyBorder="1" applyAlignment="1">
      <alignment horizontal="center" vertical="center" wrapText="1"/>
    </xf>
    <xf numFmtId="0" fontId="77" fillId="0" borderId="6" xfId="0" applyFont="1" applyBorder="1" applyAlignment="1">
      <alignment vertical="center" wrapText="1"/>
    </xf>
    <xf numFmtId="4" fontId="77" fillId="0" borderId="6" xfId="0" applyNumberFormat="1" applyFont="1" applyBorder="1" applyAlignment="1">
      <alignment horizontal="right" vertical="center" wrapText="1"/>
    </xf>
    <xf numFmtId="4" fontId="77" fillId="0" borderId="6" xfId="0" applyNumberFormat="1" applyFont="1" applyBorder="1" applyAlignment="1">
      <alignment horizontal="right" vertical="top" wrapText="1"/>
    </xf>
    <xf numFmtId="0" fontId="77" fillId="3" borderId="4" xfId="0" applyFont="1" applyFill="1" applyBorder="1" applyAlignment="1">
      <alignment horizontal="center" vertical="center" wrapText="1"/>
    </xf>
    <xf numFmtId="43" fontId="77" fillId="0" borderId="4" xfId="5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0" fontId="77" fillId="0" borderId="4" xfId="0" applyFont="1" applyBorder="1" applyAlignment="1">
      <alignment vertical="center" wrapText="1"/>
    </xf>
    <xf numFmtId="4" fontId="77" fillId="0" borderId="4" xfId="0" applyNumberFormat="1" applyFont="1" applyBorder="1" applyAlignment="1">
      <alignment horizontal="right" vertical="center" wrapText="1"/>
    </xf>
    <xf numFmtId="4" fontId="77" fillId="0" borderId="4" xfId="0" applyNumberFormat="1" applyFont="1" applyBorder="1" applyAlignment="1">
      <alignment horizontal="right" vertical="top" wrapText="1"/>
    </xf>
    <xf numFmtId="43" fontId="56" fillId="0" borderId="0" xfId="1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vertical="center" wrapText="1"/>
    </xf>
    <xf numFmtId="43" fontId="76" fillId="0" borderId="1" xfId="1" applyFont="1" applyBorder="1" applyAlignment="1">
      <alignment vertical="center" wrapText="1"/>
    </xf>
    <xf numFmtId="43" fontId="76" fillId="0" borderId="1" xfId="1" applyFont="1" applyBorder="1" applyAlignment="1">
      <alignment horizontal="center" vertical="center" wrapText="1"/>
    </xf>
    <xf numFmtId="4" fontId="77" fillId="0" borderId="10" xfId="0" applyNumberFormat="1" applyFont="1" applyBorder="1" applyAlignment="1">
      <alignment vertical="center" wrapText="1"/>
    </xf>
    <xf numFmtId="4" fontId="77" fillId="0" borderId="3" xfId="0" applyNumberFormat="1" applyFont="1" applyBorder="1" applyAlignment="1">
      <alignment vertical="center" wrapText="1"/>
    </xf>
    <xf numFmtId="193" fontId="77" fillId="0" borderId="3" xfId="1" applyNumberFormat="1" applyFont="1" applyBorder="1" applyAlignment="1">
      <alignment horizontal="left" vertical="top" wrapText="1"/>
    </xf>
    <xf numFmtId="4" fontId="77" fillId="0" borderId="0" xfId="0" applyNumberFormat="1" applyFont="1" applyBorder="1" applyAlignment="1">
      <alignment vertical="center" wrapText="1"/>
    </xf>
    <xf numFmtId="4" fontId="77" fillId="0" borderId="6" xfId="0" applyNumberFormat="1" applyFont="1" applyBorder="1" applyAlignment="1">
      <alignment vertical="center" wrapText="1"/>
    </xf>
    <xf numFmtId="193" fontId="77" fillId="0" borderId="6" xfId="1" applyNumberFormat="1" applyFont="1" applyBorder="1" applyAlignment="1">
      <alignment horizontal="left" vertical="top" wrapText="1"/>
    </xf>
    <xf numFmtId="4" fontId="77" fillId="0" borderId="1" xfId="0" applyNumberFormat="1" applyFont="1" applyBorder="1" applyAlignment="1">
      <alignment vertical="center" wrapText="1"/>
    </xf>
    <xf numFmtId="4" fontId="77" fillId="0" borderId="4" xfId="0" applyNumberFormat="1" applyFont="1" applyBorder="1" applyAlignment="1">
      <alignment vertical="center" wrapText="1"/>
    </xf>
    <xf numFmtId="193" fontId="77" fillId="0" borderId="4" xfId="1" applyNumberFormat="1" applyFont="1" applyBorder="1" applyAlignment="1">
      <alignment horizontal="left" vertical="top" wrapText="1"/>
    </xf>
    <xf numFmtId="4" fontId="77" fillId="0" borderId="0" xfId="0" applyNumberFormat="1" applyFont="1" applyAlignment="1">
      <alignment vertical="center" wrapText="1"/>
    </xf>
    <xf numFmtId="0" fontId="77" fillId="0" borderId="0" xfId="0" applyFont="1" applyAlignment="1">
      <alignment vertical="center" wrapText="1"/>
    </xf>
    <xf numFmtId="43" fontId="73" fillId="0" borderId="45" xfId="1" applyFont="1" applyBorder="1" applyAlignment="1">
      <alignment wrapText="1"/>
    </xf>
    <xf numFmtId="0" fontId="76" fillId="0" borderId="0" xfId="0" applyFont="1" applyBorder="1" applyAlignment="1">
      <alignment horizontal="center" vertical="center"/>
    </xf>
    <xf numFmtId="0" fontId="76" fillId="0" borderId="0" xfId="0" applyFont="1" applyBorder="1" applyAlignment="1">
      <alignment vertical="center"/>
    </xf>
    <xf numFmtId="43" fontId="76" fillId="0" borderId="0" xfId="1" applyFont="1" applyBorder="1" applyAlignment="1">
      <alignment vertical="center"/>
    </xf>
    <xf numFmtId="0" fontId="73" fillId="0" borderId="0" xfId="0" applyFont="1" applyBorder="1" applyAlignment="1">
      <alignment horizontal="right" vertical="center"/>
    </xf>
    <xf numFmtId="0" fontId="73" fillId="3" borderId="3" xfId="0" applyFont="1" applyFill="1" applyBorder="1" applyAlignment="1">
      <alignment horizontal="center" vertical="top"/>
    </xf>
    <xf numFmtId="0" fontId="76" fillId="3" borderId="3" xfId="0" applyFont="1" applyFill="1" applyBorder="1" applyAlignment="1">
      <alignment horizontal="center" vertical="top" wrapText="1"/>
    </xf>
    <xf numFmtId="0" fontId="77" fillId="0" borderId="3" xfId="0" applyFont="1" applyBorder="1" applyAlignment="1">
      <alignment vertical="top" wrapText="1"/>
    </xf>
    <xf numFmtId="43" fontId="58" fillId="0" borderId="3" xfId="5" applyNumberFormat="1" applyFont="1" applyBorder="1" applyAlignment="1">
      <alignment vertical="top" wrapText="1"/>
    </xf>
    <xf numFmtId="43" fontId="58" fillId="0" borderId="3" xfId="5" applyNumberFormat="1" applyFont="1" applyBorder="1" applyAlignment="1">
      <alignment horizontal="center" vertical="top" wrapText="1"/>
    </xf>
    <xf numFmtId="0" fontId="77" fillId="0" borderId="3" xfId="0" applyFont="1" applyBorder="1" applyAlignment="1">
      <alignment horizontal="center" vertical="top" wrapText="1"/>
    </xf>
    <xf numFmtId="0" fontId="58" fillId="0" borderId="3" xfId="0" applyFont="1" applyBorder="1" applyAlignment="1">
      <alignment vertical="center" wrapText="1"/>
    </xf>
    <xf numFmtId="4" fontId="58" fillId="0" borderId="3" xfId="0" applyNumberFormat="1" applyFont="1" applyBorder="1" applyAlignment="1">
      <alignment horizontal="right" vertical="center" wrapText="1"/>
    </xf>
    <xf numFmtId="43" fontId="58" fillId="0" borderId="3" xfId="5" applyFont="1" applyBorder="1" applyAlignment="1">
      <alignment horizontal="left" vertical="top" wrapText="1"/>
    </xf>
    <xf numFmtId="0" fontId="77" fillId="0" borderId="3" xfId="4" applyFont="1" applyBorder="1" applyAlignment="1">
      <alignment horizontal="center" vertical="top"/>
    </xf>
    <xf numFmtId="4" fontId="77" fillId="0" borderId="3" xfId="0" applyNumberFormat="1" applyFont="1" applyBorder="1" applyAlignment="1">
      <alignment horizontal="left" vertical="top" wrapText="1"/>
    </xf>
    <xf numFmtId="0" fontId="76" fillId="3" borderId="6" xfId="0" applyFont="1" applyFill="1" applyBorder="1" applyAlignment="1">
      <alignment horizontal="center" vertical="top" wrapText="1"/>
    </xf>
    <xf numFmtId="0" fontId="77" fillId="0" borderId="6" xfId="0" applyFont="1" applyBorder="1" applyAlignment="1">
      <alignment vertical="top" wrapText="1"/>
    </xf>
    <xf numFmtId="43" fontId="58" fillId="0" borderId="6" xfId="5" applyNumberFormat="1" applyFont="1" applyBorder="1" applyAlignment="1">
      <alignment vertical="top" wrapText="1"/>
    </xf>
    <xf numFmtId="43" fontId="58" fillId="0" borderId="6" xfId="5" applyNumberFormat="1" applyFont="1" applyBorder="1" applyAlignment="1">
      <alignment horizontal="center" vertical="top" wrapText="1"/>
    </xf>
    <xf numFmtId="0" fontId="77" fillId="0" borderId="6" xfId="0" applyFont="1" applyBorder="1" applyAlignment="1">
      <alignment horizontal="center" vertical="top" wrapText="1"/>
    </xf>
    <xf numFmtId="0" fontId="58" fillId="0" borderId="6" xfId="0" applyFont="1" applyBorder="1" applyAlignment="1">
      <alignment vertical="center" wrapText="1"/>
    </xf>
    <xf numFmtId="4" fontId="58" fillId="0" borderId="6" xfId="0" applyNumberFormat="1" applyFont="1" applyBorder="1" applyAlignment="1">
      <alignment horizontal="right" vertical="center" wrapText="1"/>
    </xf>
    <xf numFmtId="43" fontId="58" fillId="0" borderId="6" xfId="5" applyFont="1" applyBorder="1" applyAlignment="1">
      <alignment horizontal="left" vertical="top" wrapText="1"/>
    </xf>
    <xf numFmtId="0" fontId="77" fillId="0" borderId="6" xfId="4" applyFont="1" applyBorder="1" applyAlignment="1">
      <alignment horizontal="center" vertical="top"/>
    </xf>
    <xf numFmtId="194" fontId="77" fillId="0" borderId="6" xfId="0" applyNumberFormat="1" applyFont="1" applyBorder="1" applyAlignment="1">
      <alignment horizontal="left" vertical="top" wrapText="1"/>
    </xf>
    <xf numFmtId="0" fontId="76" fillId="3" borderId="4" xfId="0" applyFont="1" applyFill="1" applyBorder="1" applyAlignment="1">
      <alignment horizontal="center" vertical="top" wrapText="1"/>
    </xf>
    <xf numFmtId="0" fontId="77" fillId="0" borderId="4" xfId="0" applyFont="1" applyBorder="1" applyAlignment="1">
      <alignment vertical="top" wrapText="1"/>
    </xf>
    <xf numFmtId="43" fontId="58" fillId="0" borderId="4" xfId="5" applyNumberFormat="1" applyFont="1" applyBorder="1" applyAlignment="1">
      <alignment vertical="top" wrapText="1"/>
    </xf>
    <xf numFmtId="43" fontId="58" fillId="0" borderId="4" xfId="5" applyNumberFormat="1" applyFont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58" fillId="0" borderId="4" xfId="0" applyFont="1" applyBorder="1" applyAlignment="1">
      <alignment vertical="center" wrapText="1"/>
    </xf>
    <xf numFmtId="4" fontId="58" fillId="0" borderId="4" xfId="0" applyNumberFormat="1" applyFont="1" applyBorder="1" applyAlignment="1">
      <alignment horizontal="right" vertical="center" wrapText="1"/>
    </xf>
    <xf numFmtId="43" fontId="58" fillId="0" borderId="4" xfId="5" applyFont="1" applyBorder="1" applyAlignment="1">
      <alignment horizontal="left" vertical="top" wrapText="1"/>
    </xf>
    <xf numFmtId="0" fontId="77" fillId="0" borderId="4" xfId="4" applyFont="1" applyBorder="1" applyAlignment="1">
      <alignment horizontal="center" vertical="top"/>
    </xf>
    <xf numFmtId="4" fontId="77" fillId="0" borderId="4" xfId="0" applyNumberFormat="1" applyFont="1" applyBorder="1" applyAlignment="1">
      <alignment horizontal="left" vertical="top" wrapText="1"/>
    </xf>
    <xf numFmtId="0" fontId="76" fillId="0" borderId="0" xfId="0" applyFont="1"/>
    <xf numFmtId="0" fontId="77" fillId="0" borderId="0" xfId="0" applyFont="1" applyBorder="1" applyAlignment="1">
      <alignment vertical="top" wrapText="1"/>
    </xf>
    <xf numFmtId="0" fontId="76" fillId="0" borderId="0" xfId="0" applyFont="1" applyAlignment="1">
      <alignment horizontal="center"/>
    </xf>
    <xf numFmtId="43" fontId="73" fillId="0" borderId="45" xfId="0" applyNumberFormat="1" applyFont="1" applyBorder="1"/>
    <xf numFmtId="0" fontId="77" fillId="0" borderId="0" xfId="0" applyFont="1" applyBorder="1" applyAlignment="1">
      <alignment vertical="center"/>
    </xf>
    <xf numFmtId="0" fontId="76" fillId="0" borderId="0" xfId="0" applyNumberFormat="1" applyFont="1" applyBorder="1" applyAlignment="1">
      <alignment horizontal="center" vertical="center" wrapText="1"/>
    </xf>
    <xf numFmtId="0" fontId="77" fillId="0" borderId="1" xfId="0" applyFont="1" applyBorder="1" applyAlignment="1">
      <alignment vertical="center"/>
    </xf>
    <xf numFmtId="0" fontId="76" fillId="0" borderId="1" xfId="0" applyNumberFormat="1" applyFont="1" applyFill="1" applyBorder="1" applyAlignment="1">
      <alignment horizontal="center" vertical="center" wrapText="1"/>
    </xf>
    <xf numFmtId="43" fontId="76" fillId="0" borderId="1" xfId="1" applyFont="1" applyFill="1" applyBorder="1" applyAlignment="1">
      <alignment vertical="center"/>
    </xf>
    <xf numFmtId="0" fontId="74" fillId="3" borderId="2" xfId="0" applyFont="1" applyFill="1" applyBorder="1" applyAlignment="1">
      <alignment horizontal="center" vertical="top"/>
    </xf>
    <xf numFmtId="0" fontId="74" fillId="3" borderId="2" xfId="0" applyFont="1" applyFill="1" applyBorder="1" applyAlignment="1">
      <alignment horizontal="center" vertical="top" wrapText="1"/>
    </xf>
    <xf numFmtId="0" fontId="74" fillId="0" borderId="2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center" vertical="top" wrapText="1"/>
    </xf>
    <xf numFmtId="0" fontId="77" fillId="3" borderId="3" xfId="0" applyFont="1" applyFill="1" applyBorder="1" applyAlignment="1">
      <alignment horizontal="center" vertical="top" wrapText="1"/>
    </xf>
    <xf numFmtId="0" fontId="77" fillId="0" borderId="2" xfId="1" applyNumberFormat="1" applyFont="1" applyFill="1" applyBorder="1" applyAlignment="1">
      <alignment vertical="top" wrapText="1"/>
    </xf>
    <xf numFmtId="4" fontId="77" fillId="0" borderId="10" xfId="0" applyNumberFormat="1" applyFont="1" applyBorder="1" applyAlignment="1">
      <alignment vertical="top"/>
    </xf>
    <xf numFmtId="43" fontId="77" fillId="0" borderId="3" xfId="5" applyNumberFormat="1" applyFont="1" applyBorder="1" applyAlignment="1">
      <alignment horizontal="center" vertical="top" wrapText="1"/>
    </xf>
    <xf numFmtId="4" fontId="77" fillId="0" borderId="2" xfId="11" applyNumberFormat="1" applyFont="1" applyBorder="1" applyAlignment="1">
      <alignment horizontal="center" vertical="top"/>
    </xf>
    <xf numFmtId="0" fontId="77" fillId="0" borderId="2" xfId="0" applyFont="1" applyBorder="1" applyAlignment="1">
      <alignment vertical="top" wrapText="1"/>
    </xf>
    <xf numFmtId="4" fontId="77" fillId="0" borderId="3" xfId="0" applyNumberFormat="1" applyFont="1" applyBorder="1" applyAlignment="1">
      <alignment horizontal="right" vertical="top" wrapText="1"/>
    </xf>
    <xf numFmtId="0" fontId="77" fillId="0" borderId="3" xfId="0" applyNumberFormat="1" applyFont="1" applyBorder="1" applyAlignment="1">
      <alignment vertical="top" wrapText="1"/>
    </xf>
    <xf numFmtId="4" fontId="77" fillId="0" borderId="3" xfId="0" applyNumberFormat="1" applyFont="1" applyBorder="1" applyAlignment="1">
      <alignment vertical="top"/>
    </xf>
    <xf numFmtId="0" fontId="77" fillId="0" borderId="2" xfId="4" applyFont="1" applyBorder="1" applyAlignment="1">
      <alignment horizontal="center" vertical="top" wrapText="1"/>
    </xf>
    <xf numFmtId="0" fontId="77" fillId="3" borderId="2" xfId="0" applyFont="1" applyFill="1" applyBorder="1" applyAlignment="1">
      <alignment horizontal="center" vertical="top" wrapText="1"/>
    </xf>
    <xf numFmtId="0" fontId="77" fillId="0" borderId="2" xfId="1" applyNumberFormat="1" applyFont="1" applyBorder="1" applyAlignment="1">
      <alignment vertical="top" wrapText="1"/>
    </xf>
    <xf numFmtId="4" fontId="77" fillId="0" borderId="11" xfId="0" applyNumberFormat="1" applyFont="1" applyBorder="1" applyAlignment="1">
      <alignment vertical="top"/>
    </xf>
    <xf numFmtId="43" fontId="77" fillId="0" borderId="2" xfId="5" applyNumberFormat="1" applyFont="1" applyBorder="1" applyAlignment="1">
      <alignment horizontal="center" vertical="top" wrapText="1"/>
    </xf>
    <xf numFmtId="4" fontId="77" fillId="0" borderId="2" xfId="0" applyNumberFormat="1" applyFont="1" applyBorder="1" applyAlignment="1">
      <alignment horizontal="right" vertical="top" wrapText="1"/>
    </xf>
    <xf numFmtId="0" fontId="77" fillId="0" borderId="2" xfId="0" applyNumberFormat="1" applyFont="1" applyBorder="1" applyAlignment="1">
      <alignment vertical="top" wrapText="1"/>
    </xf>
    <xf numFmtId="4" fontId="77" fillId="0" borderId="2" xfId="0" applyNumberFormat="1" applyFont="1" applyBorder="1" applyAlignment="1">
      <alignment vertical="top"/>
    </xf>
    <xf numFmtId="4" fontId="77" fillId="0" borderId="2" xfId="0" applyNumberFormat="1" applyFont="1" applyBorder="1" applyAlignment="1">
      <alignment horizontal="left" vertical="top" wrapText="1"/>
    </xf>
    <xf numFmtId="0" fontId="77" fillId="0" borderId="0" xfId="0" applyFont="1"/>
    <xf numFmtId="0" fontId="76" fillId="0" borderId="0" xfId="0" applyNumberFormat="1" applyFont="1" applyAlignment="1">
      <alignment wrapText="1"/>
    </xf>
    <xf numFmtId="0" fontId="78" fillId="0" borderId="0" xfId="18" applyFont="1" applyAlignment="1">
      <alignment horizontal="center" vertical="center" wrapText="1"/>
    </xf>
    <xf numFmtId="0" fontId="78" fillId="0" borderId="0" xfId="18" applyFont="1" applyAlignment="1">
      <alignment vertical="center" wrapText="1"/>
    </xf>
    <xf numFmtId="43" fontId="78" fillId="0" borderId="0" xfId="19" applyFont="1" applyBorder="1" applyAlignment="1">
      <alignment vertical="center" wrapText="1"/>
    </xf>
    <xf numFmtId="0" fontId="65" fillId="0" borderId="0" xfId="18" applyFont="1" applyAlignment="1">
      <alignment horizontal="right" vertical="center" wrapText="1"/>
    </xf>
    <xf numFmtId="0" fontId="65" fillId="2" borderId="2" xfId="18" applyFont="1" applyFill="1" applyBorder="1" applyAlignment="1">
      <alignment horizontal="center" vertical="center" wrapText="1"/>
    </xf>
    <xf numFmtId="0" fontId="78" fillId="3" borderId="2" xfId="18" applyFont="1" applyFill="1" applyBorder="1" applyAlignment="1">
      <alignment horizontal="center" vertical="center" wrapText="1"/>
    </xf>
    <xf numFmtId="4" fontId="78" fillId="0" borderId="2" xfId="0" applyNumberFormat="1" applyFont="1" applyBorder="1" applyAlignment="1">
      <alignment horizontal="right" vertical="center" wrapText="1"/>
    </xf>
    <xf numFmtId="43" fontId="78" fillId="3" borderId="2" xfId="19" applyFont="1" applyFill="1" applyBorder="1" applyAlignment="1">
      <alignment horizontal="center" vertical="center" wrapText="1"/>
    </xf>
    <xf numFmtId="43" fontId="78" fillId="0" borderId="2" xfId="19" applyFont="1" applyBorder="1" applyAlignment="1">
      <alignment horizontal="center" vertical="center" wrapText="1"/>
    </xf>
    <xf numFmtId="0" fontId="78" fillId="3" borderId="2" xfId="18" applyFont="1" applyFill="1" applyBorder="1" applyAlignment="1">
      <alignment vertical="center" wrapText="1"/>
    </xf>
    <xf numFmtId="0" fontId="8" fillId="3" borderId="2" xfId="18" applyFont="1" applyFill="1" applyBorder="1" applyAlignment="1">
      <alignment horizontal="left" vertical="center" wrapText="1"/>
    </xf>
    <xf numFmtId="0" fontId="78" fillId="3" borderId="10" xfId="18" applyFont="1" applyFill="1" applyBorder="1" applyAlignment="1">
      <alignment horizontal="center" vertical="center" wrapText="1"/>
    </xf>
    <xf numFmtId="0" fontId="78" fillId="3" borderId="10" xfId="18" applyFont="1" applyFill="1" applyBorder="1" applyAlignment="1">
      <alignment horizontal="left" vertical="center" wrapText="1"/>
    </xf>
    <xf numFmtId="4" fontId="78" fillId="0" borderId="10" xfId="0" applyNumberFormat="1" applyFont="1" applyBorder="1" applyAlignment="1">
      <alignment horizontal="right" vertical="center" wrapText="1"/>
    </xf>
    <xf numFmtId="43" fontId="78" fillId="3" borderId="10" xfId="19" applyFont="1" applyFill="1" applyBorder="1" applyAlignment="1">
      <alignment horizontal="center" vertical="center" wrapText="1"/>
    </xf>
    <xf numFmtId="43" fontId="78" fillId="0" borderId="10" xfId="19" applyFont="1" applyBorder="1" applyAlignment="1">
      <alignment horizontal="center" vertical="center" wrapText="1"/>
    </xf>
    <xf numFmtId="0" fontId="78" fillId="3" borderId="10" xfId="18" applyFont="1" applyFill="1" applyBorder="1" applyAlignment="1">
      <alignment vertical="center" wrapText="1"/>
    </xf>
    <xf numFmtId="0" fontId="78" fillId="3" borderId="0" xfId="18" applyFont="1" applyFill="1" applyBorder="1" applyAlignment="1">
      <alignment horizontal="center" vertical="center" wrapText="1"/>
    </xf>
    <xf numFmtId="0" fontId="78" fillId="3" borderId="0" xfId="18" applyFont="1" applyFill="1" applyBorder="1" applyAlignment="1">
      <alignment horizontal="left" vertical="center" wrapText="1"/>
    </xf>
    <xf numFmtId="4" fontId="78" fillId="0" borderId="0" xfId="0" applyNumberFormat="1" applyFont="1" applyBorder="1" applyAlignment="1">
      <alignment horizontal="right" vertical="center" wrapText="1"/>
    </xf>
    <xf numFmtId="43" fontId="78" fillId="3" borderId="0" xfId="19" applyFont="1" applyFill="1" applyBorder="1" applyAlignment="1">
      <alignment horizontal="center" vertical="center" wrapText="1"/>
    </xf>
    <xf numFmtId="43" fontId="78" fillId="0" borderId="0" xfId="19" applyFont="1" applyBorder="1" applyAlignment="1">
      <alignment horizontal="center" vertical="center" wrapText="1"/>
    </xf>
    <xf numFmtId="4" fontId="79" fillId="0" borderId="0" xfId="0" applyNumberFormat="1" applyFont="1" applyBorder="1" applyAlignment="1">
      <alignment horizontal="right" vertical="center" wrapText="1"/>
    </xf>
    <xf numFmtId="0" fontId="78" fillId="3" borderId="0" xfId="18" applyFont="1" applyFill="1" applyBorder="1" applyAlignment="1">
      <alignment vertical="center" wrapText="1"/>
    </xf>
    <xf numFmtId="0" fontId="78" fillId="3" borderId="2" xfId="18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78" fillId="3" borderId="2" xfId="18" applyFont="1" applyFill="1" applyBorder="1" applyAlignment="1">
      <alignment horizontal="center" vertical="top" wrapText="1"/>
    </xf>
    <xf numFmtId="4" fontId="78" fillId="0" borderId="2" xfId="0" applyNumberFormat="1" applyFont="1" applyBorder="1" applyAlignment="1">
      <alignment horizontal="right" vertical="top" wrapText="1"/>
    </xf>
    <xf numFmtId="43" fontId="78" fillId="3" borderId="2" xfId="19" applyFont="1" applyFill="1" applyBorder="1" applyAlignment="1">
      <alignment horizontal="center" vertical="top" wrapText="1"/>
    </xf>
    <xf numFmtId="43" fontId="78" fillId="0" borderId="2" xfId="19" applyFont="1" applyBorder="1" applyAlignment="1">
      <alignment horizontal="center" vertical="top" wrapText="1"/>
    </xf>
    <xf numFmtId="0" fontId="78" fillId="3" borderId="2" xfId="18" applyFont="1" applyFill="1" applyBorder="1" applyAlignment="1">
      <alignment vertical="top" wrapText="1"/>
    </xf>
    <xf numFmtId="0" fontId="8" fillId="0" borderId="5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wrapText="1"/>
    </xf>
    <xf numFmtId="0" fontId="7" fillId="0" borderId="56" xfId="0" applyFont="1" applyBorder="1" applyAlignment="1">
      <alignment horizontal="left" wrapText="1"/>
    </xf>
    <xf numFmtId="0" fontId="7" fillId="0" borderId="56" xfId="0" applyFont="1" applyBorder="1" applyAlignment="1">
      <alignment horizontal="right" wrapText="1"/>
    </xf>
    <xf numFmtId="0" fontId="7" fillId="0" borderId="56" xfId="0" applyFont="1" applyBorder="1" applyAlignment="1">
      <alignment horizontal="center" vertical="top" wrapText="1"/>
    </xf>
    <xf numFmtId="0" fontId="7" fillId="0" borderId="56" xfId="0" applyFont="1" applyBorder="1" applyAlignment="1">
      <alignment horizontal="left" vertical="top" wrapText="1"/>
    </xf>
    <xf numFmtId="0" fontId="7" fillId="0" borderId="56" xfId="0" applyFont="1" applyBorder="1" applyAlignment="1">
      <alignment horizontal="right" vertical="top" wrapText="1"/>
    </xf>
    <xf numFmtId="0" fontId="80" fillId="0" borderId="12" xfId="10" applyFont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80" fillId="0" borderId="2" xfId="1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3" fontId="7" fillId="0" borderId="2" xfId="1" applyFont="1" applyFill="1" applyBorder="1" applyAlignment="1" applyProtection="1">
      <alignment horizontal="center" vertical="center" wrapText="1"/>
    </xf>
    <xf numFmtId="0" fontId="81" fillId="0" borderId="2" xfId="0" applyFont="1" applyBorder="1" applyAlignment="1">
      <alignment horizontal="center" vertical="center" wrapText="1"/>
    </xf>
    <xf numFmtId="43" fontId="7" fillId="0" borderId="2" xfId="1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3" fontId="10" fillId="0" borderId="2" xfId="1" applyFont="1" applyFill="1" applyBorder="1" applyAlignment="1" applyProtection="1">
      <alignment horizontal="center" vertical="center" wrapText="1"/>
    </xf>
    <xf numFmtId="0" fontId="8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 shrinkToFit="1"/>
    </xf>
    <xf numFmtId="0" fontId="27" fillId="0" borderId="0" xfId="0" applyFont="1" applyAlignment="1">
      <alignment horizontal="right" wrapText="1"/>
    </xf>
    <xf numFmtId="49" fontId="10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43" fontId="10" fillId="3" borderId="2" xfId="1" applyFont="1" applyFill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7" fillId="0" borderId="0" xfId="0" applyFont="1" applyFill="1"/>
    <xf numFmtId="43" fontId="7" fillId="0" borderId="0" xfId="1" applyFont="1" applyFill="1"/>
    <xf numFmtId="43" fontId="7" fillId="0" borderId="0" xfId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top" wrapText="1"/>
    </xf>
    <xf numFmtId="4" fontId="9" fillId="0" borderId="2" xfId="1" applyNumberFormat="1" applyFont="1" applyFill="1" applyBorder="1" applyAlignment="1">
      <alignment horizontal="center" vertical="top"/>
    </xf>
    <xf numFmtId="4" fontId="9" fillId="0" borderId="2" xfId="0" applyNumberFormat="1" applyFont="1" applyFill="1" applyBorder="1" applyAlignment="1">
      <alignment horizontal="center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/>
    </xf>
    <xf numFmtId="4" fontId="19" fillId="0" borderId="2" xfId="1" applyNumberFormat="1" applyFont="1" applyFill="1" applyBorder="1" applyAlignment="1">
      <alignment horizontal="center" vertical="top"/>
    </xf>
    <xf numFmtId="0" fontId="83" fillId="0" borderId="0" xfId="20" applyFont="1" applyAlignment="1">
      <alignment wrapText="1"/>
    </xf>
    <xf numFmtId="0" fontId="84" fillId="0" borderId="0" xfId="20" applyFont="1" applyAlignment="1">
      <alignment horizontal="right" wrapText="1"/>
    </xf>
    <xf numFmtId="0" fontId="84" fillId="0" borderId="2" xfId="20" applyFont="1" applyBorder="1" applyAlignment="1">
      <alignment horizontal="center" vertical="center"/>
    </xf>
    <xf numFmtId="0" fontId="84" fillId="0" borderId="2" xfId="20" applyFont="1" applyBorder="1" applyAlignment="1">
      <alignment horizontal="center" vertical="center" wrapText="1"/>
    </xf>
    <xf numFmtId="0" fontId="84" fillId="0" borderId="2" xfId="20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43" fontId="7" fillId="0" borderId="18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3" fontId="7" fillId="0" borderId="10" xfId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43" fontId="7" fillId="0" borderId="19" xfId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43" fontId="7" fillId="0" borderId="20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3" fontId="8" fillId="0" borderId="45" xfId="1" applyFont="1" applyBorder="1" applyAlignment="1">
      <alignment wrapText="1"/>
    </xf>
    <xf numFmtId="43" fontId="8" fillId="0" borderId="0" xfId="1" applyFont="1" applyAlignment="1">
      <alignment wrapText="1"/>
    </xf>
    <xf numFmtId="49" fontId="8" fillId="0" borderId="0" xfId="0" applyNumberFormat="1" applyFont="1" applyAlignment="1">
      <alignment wrapText="1"/>
    </xf>
    <xf numFmtId="0" fontId="78" fillId="0" borderId="0" xfId="0" applyFont="1" applyBorder="1" applyAlignment="1">
      <alignment horizontal="center" vertical="center"/>
    </xf>
    <xf numFmtId="0" fontId="78" fillId="0" borderId="0" xfId="0" applyFont="1" applyBorder="1" applyAlignment="1">
      <alignment vertical="center"/>
    </xf>
    <xf numFmtId="0" fontId="78" fillId="0" borderId="0" xfId="0" applyFont="1" applyBorder="1" applyAlignment="1">
      <alignment vertical="center" wrapText="1"/>
    </xf>
    <xf numFmtId="43" fontId="78" fillId="0" borderId="0" xfId="1" applyFont="1" applyBorder="1" applyAlignment="1">
      <alignment vertical="center"/>
    </xf>
    <xf numFmtId="0" fontId="65" fillId="0" borderId="0" xfId="0" applyFont="1" applyBorder="1" applyAlignment="1">
      <alignment horizontal="right" vertical="center"/>
    </xf>
    <xf numFmtId="0" fontId="78" fillId="0" borderId="1" xfId="0" applyFont="1" applyBorder="1" applyAlignment="1">
      <alignment horizontal="center" vertical="center"/>
    </xf>
    <xf numFmtId="0" fontId="78" fillId="0" borderId="1" xfId="0" applyFont="1" applyBorder="1" applyAlignment="1">
      <alignment vertical="center"/>
    </xf>
    <xf numFmtId="0" fontId="78" fillId="0" borderId="1" xfId="0" applyFont="1" applyBorder="1" applyAlignment="1">
      <alignment vertical="center" wrapText="1"/>
    </xf>
    <xf numFmtId="43" fontId="78" fillId="0" borderId="1" xfId="1" applyFont="1" applyBorder="1" applyAlignment="1">
      <alignment vertical="center"/>
    </xf>
    <xf numFmtId="0" fontId="65" fillId="2" borderId="3" xfId="0" applyFont="1" applyFill="1" applyBorder="1" applyAlignment="1">
      <alignment horizontal="center" vertical="center" wrapText="1"/>
    </xf>
    <xf numFmtId="0" fontId="65" fillId="2" borderId="4" xfId="0" applyFont="1" applyFill="1" applyBorder="1" applyAlignment="1">
      <alignment horizontal="center" vertical="center" wrapText="1"/>
    </xf>
    <xf numFmtId="0" fontId="65" fillId="2" borderId="2" xfId="0" applyFont="1" applyFill="1" applyBorder="1" applyAlignment="1">
      <alignment horizontal="center" vertical="center" wrapText="1"/>
    </xf>
    <xf numFmtId="0" fontId="65" fillId="3" borderId="2" xfId="0" applyFont="1" applyFill="1" applyBorder="1" applyAlignment="1">
      <alignment horizontal="center" vertical="center" wrapText="1"/>
    </xf>
    <xf numFmtId="43" fontId="65" fillId="3" borderId="2" xfId="1" applyFont="1" applyFill="1" applyBorder="1" applyAlignment="1">
      <alignment horizontal="center" vertical="center" wrapText="1"/>
    </xf>
    <xf numFmtId="43" fontId="65" fillId="0" borderId="2" xfId="1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43" fontId="65" fillId="0" borderId="3" xfId="1" applyFont="1" applyBorder="1" applyAlignment="1">
      <alignment horizontal="center" vertical="center" wrapText="1"/>
    </xf>
    <xf numFmtId="0" fontId="65" fillId="3" borderId="3" xfId="0" applyFont="1" applyFill="1" applyBorder="1" applyAlignment="1">
      <alignment horizontal="center" vertical="center" wrapText="1"/>
    </xf>
    <xf numFmtId="0" fontId="65" fillId="3" borderId="2" xfId="0" applyFont="1" applyFill="1" applyBorder="1" applyAlignment="1">
      <alignment horizontal="left" vertical="center" wrapText="1"/>
    </xf>
    <xf numFmtId="0" fontId="64" fillId="0" borderId="2" xfId="0" applyFont="1" applyBorder="1" applyAlignment="1">
      <alignment horizontal="center" vertical="center" wrapText="1"/>
    </xf>
    <xf numFmtId="0" fontId="65" fillId="3" borderId="2" xfId="0" applyFont="1" applyFill="1" applyBorder="1" applyAlignment="1">
      <alignment vertical="center" wrapText="1"/>
    </xf>
    <xf numFmtId="43" fontId="9" fillId="10" borderId="3" xfId="21" applyFont="1" applyFill="1" applyBorder="1" applyAlignment="1">
      <alignment horizontal="center" wrapText="1"/>
    </xf>
    <xf numFmtId="43" fontId="9" fillId="10" borderId="6" xfId="21" applyFont="1" applyFill="1" applyBorder="1" applyAlignment="1">
      <alignment horizontal="center" wrapText="1"/>
    </xf>
    <xf numFmtId="43" fontId="9" fillId="10" borderId="4" xfId="21" applyFont="1" applyFill="1" applyBorder="1" applyAlignment="1">
      <alignment horizontal="center" wrapText="1"/>
    </xf>
    <xf numFmtId="0" fontId="9" fillId="0" borderId="19" xfId="4" applyFont="1" applyBorder="1" applyAlignment="1">
      <alignment horizontal="center" vertical="top" wrapText="1"/>
    </xf>
    <xf numFmtId="0" fontId="7" fillId="0" borderId="3" xfId="4" applyFont="1" applyBorder="1" applyAlignment="1">
      <alignment vertical="top" wrapText="1"/>
    </xf>
    <xf numFmtId="43" fontId="38" fillId="0" borderId="0" xfId="1" applyFont="1" applyFill="1" applyAlignment="1">
      <alignment vertical="top" wrapText="1"/>
    </xf>
    <xf numFmtId="43" fontId="9" fillId="0" borderId="19" xfId="21" applyFont="1" applyFill="1" applyBorder="1" applyAlignment="1">
      <alignment horizontal="center" vertical="top" wrapText="1"/>
    </xf>
    <xf numFmtId="0" fontId="9" fillId="0" borderId="18" xfId="4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43" fontId="9" fillId="0" borderId="19" xfId="0" applyNumberFormat="1" applyFont="1" applyBorder="1" applyAlignment="1">
      <alignment vertical="top" wrapText="1"/>
    </xf>
    <xf numFmtId="0" fontId="7" fillId="0" borderId="3" xfId="4" applyFont="1" applyBorder="1" applyAlignment="1">
      <alignment horizontal="center" vertical="top" wrapText="1"/>
    </xf>
    <xf numFmtId="1" fontId="7" fillId="0" borderId="19" xfId="4" applyNumberFormat="1" applyFont="1" applyBorder="1" applyAlignment="1">
      <alignment horizontal="center" vertical="top" wrapText="1"/>
    </xf>
    <xf numFmtId="0" fontId="7" fillId="0" borderId="6" xfId="4" applyFont="1" applyBorder="1" applyAlignment="1">
      <alignment vertical="top" wrapText="1"/>
    </xf>
    <xf numFmtId="43" fontId="7" fillId="0" borderId="19" xfId="0" applyNumberFormat="1" applyFont="1" applyFill="1" applyBorder="1" applyAlignment="1">
      <alignment vertical="top" wrapText="1"/>
    </xf>
    <xf numFmtId="43" fontId="7" fillId="0" borderId="19" xfId="0" applyNumberFormat="1" applyFont="1" applyBorder="1" applyAlignment="1">
      <alignment vertical="top" wrapText="1"/>
    </xf>
    <xf numFmtId="0" fontId="7" fillId="0" borderId="19" xfId="4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3" fontId="9" fillId="0" borderId="6" xfId="0" applyNumberFormat="1" applyFont="1" applyBorder="1" applyAlignment="1">
      <alignment vertical="top" wrapText="1"/>
    </xf>
    <xf numFmtId="43" fontId="7" fillId="0" borderId="19" xfId="5" applyFont="1" applyFill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9" fillId="0" borderId="6" xfId="4" applyFont="1" applyBorder="1" applyAlignment="1">
      <alignment vertical="top" wrapText="1"/>
    </xf>
    <xf numFmtId="1" fontId="7" fillId="0" borderId="20" xfId="4" applyNumberFormat="1" applyFont="1" applyBorder="1" applyAlignment="1">
      <alignment horizontal="center" vertical="top" wrapText="1"/>
    </xf>
    <xf numFmtId="0" fontId="7" fillId="0" borderId="4" xfId="4" applyFont="1" applyBorder="1" applyAlignment="1">
      <alignment vertical="top" wrapText="1"/>
    </xf>
    <xf numFmtId="43" fontId="7" fillId="0" borderId="20" xfId="0" applyNumberFormat="1" applyFont="1" applyFill="1" applyBorder="1" applyAlignment="1">
      <alignment vertical="top" wrapText="1"/>
    </xf>
    <xf numFmtId="43" fontId="7" fillId="0" borderId="20" xfId="0" applyNumberFormat="1" applyFont="1" applyBorder="1" applyAlignment="1">
      <alignment vertical="top" wrapText="1"/>
    </xf>
    <xf numFmtId="0" fontId="7" fillId="0" borderId="20" xfId="4" applyFont="1" applyBorder="1" applyAlignment="1">
      <alignment horizontal="center" vertical="top" wrapText="1"/>
    </xf>
    <xf numFmtId="43" fontId="7" fillId="0" borderId="20" xfId="5" applyFont="1" applyFill="1" applyBorder="1" applyAlignment="1">
      <alignment horizontal="center" vertical="top" wrapText="1"/>
    </xf>
    <xf numFmtId="0" fontId="9" fillId="0" borderId="4" xfId="4" applyFont="1" applyBorder="1" applyAlignment="1">
      <alignment horizontal="center" vertical="top" wrapText="1"/>
    </xf>
    <xf numFmtId="43" fontId="9" fillId="0" borderId="7" xfId="0" applyNumberFormat="1" applyFont="1" applyBorder="1" applyAlignment="1">
      <alignment vertical="top" wrapText="1"/>
    </xf>
    <xf numFmtId="4" fontId="9" fillId="0" borderId="0" xfId="0" applyNumberFormat="1" applyFont="1" applyAlignment="1">
      <alignment vertical="top" wrapText="1"/>
    </xf>
    <xf numFmtId="43" fontId="9" fillId="0" borderId="19" xfId="5" applyFont="1" applyFill="1" applyBorder="1" applyAlignment="1">
      <alignment horizontal="center" vertical="top" wrapText="1"/>
    </xf>
    <xf numFmtId="0" fontId="9" fillId="0" borderId="20" xfId="4" applyFont="1" applyBorder="1" applyAlignment="1">
      <alignment horizontal="center" vertical="top" wrapText="1"/>
    </xf>
    <xf numFmtId="0" fontId="9" fillId="0" borderId="4" xfId="4" applyFont="1" applyBorder="1" applyAlignment="1">
      <alignment vertical="top" wrapText="1"/>
    </xf>
    <xf numFmtId="43" fontId="38" fillId="0" borderId="1" xfId="1" applyFont="1" applyFill="1" applyBorder="1" applyAlignment="1">
      <alignment vertical="top" wrapText="1"/>
    </xf>
    <xf numFmtId="43" fontId="9" fillId="0" borderId="20" xfId="21" applyFont="1" applyFill="1" applyBorder="1" applyAlignment="1">
      <alignment horizontal="center" vertical="top" wrapText="1"/>
    </xf>
    <xf numFmtId="43" fontId="9" fillId="0" borderId="20" xfId="0" applyNumberFormat="1" applyFont="1" applyBorder="1" applyAlignment="1">
      <alignment vertical="top" wrapText="1"/>
    </xf>
    <xf numFmtId="43" fontId="9" fillId="0" borderId="20" xfId="5" applyFont="1" applyFill="1" applyBorder="1" applyAlignment="1">
      <alignment horizontal="center" vertical="top" wrapText="1"/>
    </xf>
    <xf numFmtId="0" fontId="7" fillId="0" borderId="4" xfId="4" applyFont="1" applyBorder="1" applyAlignment="1">
      <alignment horizontal="center" vertical="top" wrapText="1"/>
    </xf>
    <xf numFmtId="0" fontId="9" fillId="0" borderId="20" xfId="4" applyFont="1" applyBorder="1" applyAlignment="1">
      <alignment vertical="top" wrapText="1"/>
    </xf>
    <xf numFmtId="43" fontId="38" fillId="0" borderId="10" xfId="1" applyFont="1" applyFill="1" applyBorder="1" applyAlignment="1">
      <alignment vertical="top" wrapText="1"/>
    </xf>
    <xf numFmtId="43" fontId="9" fillId="0" borderId="18" xfId="21" applyFont="1" applyFill="1" applyBorder="1" applyAlignment="1">
      <alignment horizontal="center" vertical="top" wrapText="1"/>
    </xf>
    <xf numFmtId="43" fontId="38" fillId="0" borderId="0" xfId="1" applyFont="1" applyFill="1" applyBorder="1" applyAlignment="1">
      <alignment vertical="top" wrapText="1"/>
    </xf>
    <xf numFmtId="43" fontId="9" fillId="0" borderId="4" xfId="0" applyNumberFormat="1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65" fillId="2" borderId="8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78" fillId="0" borderId="4" xfId="0" applyFont="1" applyBorder="1" applyAlignment="1">
      <alignment horizontal="left" vertical="center" wrapText="1"/>
    </xf>
    <xf numFmtId="0" fontId="78" fillId="0" borderId="4" xfId="0" applyFont="1" applyFill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43" fontId="78" fillId="0" borderId="8" xfId="0" applyNumberFormat="1" applyFont="1" applyBorder="1" applyAlignment="1">
      <alignment horizontal="center" vertical="center" wrapText="1"/>
    </xf>
    <xf numFmtId="0" fontId="78" fillId="3" borderId="4" xfId="0" applyFont="1" applyFill="1" applyBorder="1" applyAlignment="1">
      <alignment vertical="center" wrapText="1"/>
    </xf>
    <xf numFmtId="43" fontId="78" fillId="0" borderId="45" xfId="0" applyNumberFormat="1" applyFont="1" applyBorder="1" applyAlignment="1">
      <alignment horizontal="center" wrapText="1"/>
    </xf>
    <xf numFmtId="0" fontId="78" fillId="0" borderId="0" xfId="0" applyFont="1" applyBorder="1" applyAlignment="1">
      <alignment horizontal="center" vertical="center" wrapText="1"/>
    </xf>
    <xf numFmtId="43" fontId="78" fillId="0" borderId="0" xfId="1" applyFont="1" applyBorder="1" applyAlignment="1">
      <alignment horizontal="center" vertical="center" wrapText="1"/>
    </xf>
    <xf numFmtId="43" fontId="78" fillId="0" borderId="0" xfId="1" applyFont="1" applyBorder="1" applyAlignment="1">
      <alignment vertical="center" wrapText="1"/>
    </xf>
    <xf numFmtId="0" fontId="65" fillId="0" borderId="0" xfId="0" applyFont="1" applyBorder="1" applyAlignment="1">
      <alignment horizontal="right" vertical="center" wrapText="1"/>
    </xf>
    <xf numFmtId="0" fontId="65" fillId="0" borderId="0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43" fontId="78" fillId="0" borderId="1" xfId="1" applyFont="1" applyBorder="1" applyAlignment="1">
      <alignment horizontal="center" vertical="center" wrapText="1"/>
    </xf>
    <xf numFmtId="43" fontId="78" fillId="0" borderId="1" xfId="1" applyFont="1" applyBorder="1" applyAlignment="1">
      <alignment vertical="center" wrapText="1"/>
    </xf>
    <xf numFmtId="43" fontId="78" fillId="0" borderId="4" xfId="1" applyFont="1" applyFill="1" applyBorder="1" applyAlignment="1">
      <alignment horizontal="center" vertical="center" wrapText="1"/>
    </xf>
    <xf numFmtId="43" fontId="78" fillId="0" borderId="4" xfId="1" applyFont="1" applyBorder="1" applyAlignment="1">
      <alignment horizontal="center" vertical="center" wrapText="1"/>
    </xf>
    <xf numFmtId="0" fontId="88" fillId="0" borderId="0" xfId="0" applyFont="1" applyAlignment="1">
      <alignment wrapText="1"/>
    </xf>
    <xf numFmtId="0" fontId="88" fillId="0" borderId="0" xfId="0" applyFont="1" applyAlignment="1">
      <alignment horizontal="center" wrapText="1"/>
    </xf>
    <xf numFmtId="0" fontId="6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" fontId="7" fillId="0" borderId="0" xfId="0" applyNumberFormat="1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top"/>
    </xf>
    <xf numFmtId="43" fontId="7" fillId="0" borderId="2" xfId="1" applyFont="1" applyBorder="1" applyAlignment="1">
      <alignment horizontal="center" vertical="top"/>
    </xf>
    <xf numFmtId="4" fontId="8" fillId="0" borderId="2" xfId="22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8" fillId="0" borderId="3" xfId="22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7" fillId="0" borderId="0" xfId="22" applyNumberFormat="1" applyFont="1" applyAlignment="1">
      <alignment wrapText="1"/>
    </xf>
    <xf numFmtId="191" fontId="7" fillId="0" borderId="0" xfId="0" applyNumberFormat="1" applyFont="1" applyAlignment="1">
      <alignment wrapText="1"/>
    </xf>
    <xf numFmtId="191" fontId="8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" fontId="8" fillId="0" borderId="3" xfId="22" applyNumberFormat="1" applyFont="1" applyBorder="1" applyAlignment="1">
      <alignment horizontal="center" vertical="top" wrapText="1"/>
    </xf>
    <xf numFmtId="4" fontId="7" fillId="0" borderId="4" xfId="22" applyNumberFormat="1" applyFont="1" applyBorder="1" applyAlignment="1">
      <alignment horizontal="center" vertical="top" wrapText="1"/>
    </xf>
    <xf numFmtId="4" fontId="7" fillId="0" borderId="6" xfId="22" applyNumberFormat="1" applyFont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 vertical="top" wrapText="1"/>
    </xf>
    <xf numFmtId="4" fontId="53" fillId="0" borderId="67" xfId="0" applyNumberFormat="1" applyFont="1" applyBorder="1" applyAlignment="1">
      <alignment horizontal="center" vertical="top" wrapText="1"/>
    </xf>
    <xf numFmtId="0" fontId="21" fillId="0" borderId="67" xfId="0" applyFont="1" applyBorder="1" applyAlignment="1">
      <alignment horizontal="center" vertical="top" wrapText="1"/>
    </xf>
    <xf numFmtId="0" fontId="21" fillId="0" borderId="68" xfId="0" applyFont="1" applyBorder="1" applyAlignment="1">
      <alignment horizontal="left" vertical="top" wrapText="1"/>
    </xf>
    <xf numFmtId="4" fontId="7" fillId="0" borderId="0" xfId="22" applyNumberFormat="1" applyFont="1" applyAlignment="1">
      <alignment vertical="top" wrapText="1"/>
    </xf>
    <xf numFmtId="191" fontId="7" fillId="0" borderId="0" xfId="0" applyNumberFormat="1" applyFont="1" applyAlignment="1">
      <alignment vertical="top" wrapText="1"/>
    </xf>
    <xf numFmtId="4" fontId="7" fillId="0" borderId="0" xfId="0" applyNumberFormat="1" applyFont="1" applyAlignment="1">
      <alignment vertical="top" wrapText="1"/>
    </xf>
    <xf numFmtId="4" fontId="8" fillId="0" borderId="2" xfId="22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91" fontId="8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" fontId="8" fillId="0" borderId="6" xfId="22" applyNumberFormat="1" applyFont="1" applyBorder="1" applyAlignment="1">
      <alignment horizontal="center" vertical="top" wrapText="1"/>
    </xf>
    <xf numFmtId="4" fontId="53" fillId="0" borderId="70" xfId="0" applyNumberFormat="1" applyFont="1" applyBorder="1" applyAlignment="1">
      <alignment horizontal="center" vertical="top" wrapText="1"/>
    </xf>
    <xf numFmtId="0" fontId="21" fillId="0" borderId="70" xfId="0" applyFont="1" applyBorder="1" applyAlignment="1">
      <alignment horizontal="center" vertical="top" wrapText="1"/>
    </xf>
    <xf numFmtId="0" fontId="21" fillId="0" borderId="71" xfId="0" applyFont="1" applyBorder="1" applyAlignment="1">
      <alignment horizontal="left" vertical="top" wrapText="1"/>
    </xf>
    <xf numFmtId="43" fontId="7" fillId="0" borderId="3" xfId="19" applyFont="1" applyFill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right" vertical="top" wrapText="1"/>
    </xf>
    <xf numFmtId="4" fontId="9" fillId="0" borderId="7" xfId="0" applyNumberFormat="1" applyFont="1" applyFill="1" applyBorder="1" applyAlignment="1">
      <alignment horizontal="right" vertical="top" wrapText="1"/>
    </xf>
    <xf numFmtId="0" fontId="7" fillId="0" borderId="0" xfId="10" applyFont="1" applyAlignment="1">
      <alignment vertical="center" wrapText="1"/>
    </xf>
    <xf numFmtId="0" fontId="7" fillId="0" borderId="0" xfId="10" applyFont="1" applyAlignment="1">
      <alignment horizontal="left"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right" vertical="center" wrapText="1"/>
    </xf>
    <xf numFmtId="0" fontId="7" fillId="3" borderId="0" xfId="0" applyFont="1" applyFill="1" applyAlignment="1">
      <alignment horizontal="center" wrapText="1"/>
    </xf>
    <xf numFmtId="0" fontId="9" fillId="0" borderId="0" xfId="10" applyFont="1" applyAlignment="1">
      <alignment horizontal="right" vertical="center" wrapText="1"/>
    </xf>
    <xf numFmtId="0" fontId="9" fillId="0" borderId="0" xfId="10" applyFont="1" applyAlignment="1">
      <alignment horizontal="center" vertical="center" wrapText="1"/>
    </xf>
    <xf numFmtId="15" fontId="7" fillId="0" borderId="0" xfId="10" applyNumberFormat="1" applyFont="1" applyAlignment="1">
      <alignment horizontal="center" vertical="center" wrapText="1"/>
    </xf>
    <xf numFmtId="0" fontId="7" fillId="3" borderId="0" xfId="10" applyFont="1" applyFill="1" applyAlignment="1">
      <alignment horizontal="center" vertical="center" wrapText="1"/>
    </xf>
    <xf numFmtId="15" fontId="9" fillId="0" borderId="0" xfId="1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10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7" fillId="0" borderId="7" xfId="0" applyFont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43" fontId="7" fillId="0" borderId="6" xfId="19" applyFont="1" applyFill="1" applyBorder="1" applyAlignment="1">
      <alignment horizontal="center" wrapText="1"/>
    </xf>
    <xf numFmtId="4" fontId="7" fillId="0" borderId="6" xfId="19" applyNumberFormat="1" applyFont="1" applyFill="1" applyBorder="1" applyAlignment="1">
      <alignment horizontal="center" wrapText="1"/>
    </xf>
    <xf numFmtId="4" fontId="7" fillId="0" borderId="7" xfId="19" applyNumberFormat="1" applyFont="1" applyFill="1" applyBorder="1" applyAlignment="1">
      <alignment horizontal="center" wrapText="1"/>
    </xf>
    <xf numFmtId="43" fontId="7" fillId="0" borderId="4" xfId="19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43" fontId="9" fillId="0" borderId="3" xfId="23" applyFont="1" applyFill="1" applyBorder="1" applyAlignment="1">
      <alignment vertical="top" wrapText="1"/>
    </xf>
    <xf numFmtId="14" fontId="7" fillId="0" borderId="3" xfId="0" applyNumberFormat="1" applyFont="1" applyBorder="1" applyAlignment="1">
      <alignment vertical="top" wrapText="1"/>
    </xf>
    <xf numFmtId="43" fontId="9" fillId="0" borderId="6" xfId="23" applyFont="1" applyFill="1" applyBorder="1" applyAlignment="1">
      <alignment vertical="top" wrapText="1"/>
    </xf>
    <xf numFmtId="4" fontId="9" fillId="0" borderId="6" xfId="0" applyNumberFormat="1" applyFont="1" applyFill="1" applyBorder="1" applyAlignment="1">
      <alignment horizontal="right" vertical="top" wrapText="1"/>
    </xf>
    <xf numFmtId="14" fontId="7" fillId="0" borderId="7" xfId="0" applyNumberFormat="1" applyFont="1" applyBorder="1" applyAlignment="1">
      <alignment vertical="top" wrapText="1"/>
    </xf>
    <xf numFmtId="43" fontId="9" fillId="0" borderId="4" xfId="23" applyFont="1" applyFill="1" applyBorder="1" applyAlignment="1">
      <alignment vertical="top" wrapText="1"/>
    </xf>
    <xf numFmtId="4" fontId="9" fillId="0" borderId="9" xfId="0" applyNumberFormat="1" applyFont="1" applyFill="1" applyBorder="1" applyAlignment="1">
      <alignment horizontal="right" vertical="top" wrapText="1"/>
    </xf>
    <xf numFmtId="14" fontId="7" fillId="0" borderId="3" xfId="0" applyNumberFormat="1" applyFont="1" applyFill="1" applyBorder="1" applyAlignment="1">
      <alignment vertical="top" wrapText="1"/>
    </xf>
    <xf numFmtId="4" fontId="9" fillId="0" borderId="8" xfId="0" applyNumberFormat="1" applyFont="1" applyFill="1" applyBorder="1" applyAlignment="1">
      <alignment vertical="top" wrapText="1"/>
    </xf>
    <xf numFmtId="4" fontId="9" fillId="0" borderId="8" xfId="0" applyNumberFormat="1" applyFont="1" applyFill="1" applyBorder="1" applyAlignment="1">
      <alignment horizontal="right" vertical="top" wrapText="1"/>
    </xf>
    <xf numFmtId="14" fontId="7" fillId="0" borderId="8" xfId="0" applyNumberFormat="1" applyFont="1" applyFill="1" applyBorder="1" applyAlignment="1">
      <alignment vertical="top" wrapText="1"/>
    </xf>
    <xf numFmtId="4" fontId="9" fillId="0" borderId="7" xfId="0" applyNumberFormat="1" applyFont="1" applyFill="1" applyBorder="1" applyAlignment="1">
      <alignment vertical="top" wrapText="1"/>
    </xf>
    <xf numFmtId="14" fontId="7" fillId="0" borderId="6" xfId="0" applyNumberFormat="1" applyFont="1" applyBorder="1" applyAlignment="1">
      <alignment vertical="top" wrapText="1"/>
    </xf>
    <xf numFmtId="4" fontId="9" fillId="0" borderId="9" xfId="0" applyNumberFormat="1" applyFont="1" applyFill="1" applyBorder="1" applyAlignment="1">
      <alignment vertical="top" wrapText="1"/>
    </xf>
    <xf numFmtId="14" fontId="7" fillId="0" borderId="8" xfId="0" applyNumberFormat="1" applyFont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38" fillId="0" borderId="0" xfId="0" applyFont="1" applyFill="1" applyAlignment="1">
      <alignment vertical="top" wrapText="1"/>
    </xf>
    <xf numFmtId="0" fontId="38" fillId="0" borderId="8" xfId="0" applyFont="1" applyFill="1" applyBorder="1" applyAlignment="1">
      <alignment vertical="top" wrapText="1"/>
    </xf>
    <xf numFmtId="0" fontId="38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38" fillId="0" borderId="4" xfId="0" applyFont="1" applyBorder="1" applyAlignment="1">
      <alignment vertical="top" wrapText="1"/>
    </xf>
    <xf numFmtId="4" fontId="9" fillId="0" borderId="3" xfId="0" applyNumberFormat="1" applyFont="1" applyFill="1" applyBorder="1" applyAlignment="1">
      <alignment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8" fillId="0" borderId="0" xfId="10" applyFont="1" applyAlignment="1">
      <alignment vertical="top" wrapText="1"/>
    </xf>
    <xf numFmtId="0" fontId="8" fillId="0" borderId="0" xfId="10" applyFont="1" applyAlignment="1">
      <alignment horizontal="left" vertical="top" wrapText="1"/>
    </xf>
    <xf numFmtId="0" fontId="19" fillId="0" borderId="0" xfId="10" applyFont="1" applyAlignment="1">
      <alignment horizontal="right" vertical="top" wrapText="1"/>
    </xf>
    <xf numFmtId="0" fontId="19" fillId="0" borderId="0" xfId="10" applyFont="1" applyAlignment="1">
      <alignment horizontal="center" vertical="top" wrapText="1"/>
    </xf>
    <xf numFmtId="15" fontId="19" fillId="0" borderId="0" xfId="10" applyNumberFormat="1" applyFont="1" applyAlignment="1">
      <alignment horizontal="center" vertical="top" wrapText="1"/>
    </xf>
    <xf numFmtId="15" fontId="8" fillId="0" borderId="0" xfId="10" applyNumberFormat="1" applyFont="1" applyAlignment="1">
      <alignment horizontal="center" vertical="top" wrapText="1"/>
    </xf>
    <xf numFmtId="0" fontId="8" fillId="0" borderId="0" xfId="10" applyFont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43" fontId="7" fillId="0" borderId="6" xfId="19" applyFont="1" applyFill="1" applyBorder="1" applyAlignment="1">
      <alignment horizontal="center" vertical="top" wrapText="1"/>
    </xf>
    <xf numFmtId="4" fontId="7" fillId="0" borderId="6" xfId="19" applyNumberFormat="1" applyFont="1" applyFill="1" applyBorder="1" applyAlignment="1">
      <alignment horizontal="center" vertical="top" wrapText="1"/>
    </xf>
    <xf numFmtId="4" fontId="7" fillId="0" borderId="7" xfId="19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left" vertical="top" wrapText="1"/>
    </xf>
    <xf numFmtId="4" fontId="9" fillId="0" borderId="4" xfId="0" applyNumberFormat="1" applyFont="1" applyBorder="1" applyAlignment="1">
      <alignment vertical="top" wrapText="1"/>
    </xf>
    <xf numFmtId="43" fontId="77" fillId="0" borderId="3" xfId="22" applyFont="1" applyBorder="1" applyAlignment="1">
      <alignment horizontal="center" vertical="center" wrapText="1"/>
    </xf>
    <xf numFmtId="43" fontId="77" fillId="0" borderId="6" xfId="22" applyFont="1" applyBorder="1" applyAlignment="1">
      <alignment horizontal="center" vertical="center" wrapText="1"/>
    </xf>
    <xf numFmtId="43" fontId="77" fillId="0" borderId="4" xfId="22" applyFont="1" applyBorder="1" applyAlignment="1">
      <alignment horizontal="center" vertical="center" wrapText="1"/>
    </xf>
    <xf numFmtId="43" fontId="58" fillId="0" borderId="3" xfId="22" applyNumberFormat="1" applyFont="1" applyBorder="1" applyAlignment="1">
      <alignment vertical="top" wrapText="1"/>
    </xf>
    <xf numFmtId="43" fontId="58" fillId="0" borderId="3" xfId="22" applyNumberFormat="1" applyFont="1" applyBorder="1" applyAlignment="1">
      <alignment horizontal="center" vertical="top" wrapText="1"/>
    </xf>
    <xf numFmtId="43" fontId="58" fillId="0" borderId="3" xfId="22" applyFont="1" applyBorder="1" applyAlignment="1">
      <alignment horizontal="left" vertical="top" wrapText="1"/>
    </xf>
    <xf numFmtId="43" fontId="58" fillId="0" borderId="6" xfId="22" applyNumberFormat="1" applyFont="1" applyBorder="1" applyAlignment="1">
      <alignment vertical="top" wrapText="1"/>
    </xf>
    <xf numFmtId="43" fontId="58" fillId="0" borderId="6" xfId="22" applyNumberFormat="1" applyFont="1" applyBorder="1" applyAlignment="1">
      <alignment horizontal="center" vertical="top" wrapText="1"/>
    </xf>
    <xf numFmtId="43" fontId="58" fillId="0" borderId="6" xfId="22" applyFont="1" applyBorder="1" applyAlignment="1">
      <alignment horizontal="left" vertical="top" wrapText="1"/>
    </xf>
    <xf numFmtId="43" fontId="58" fillId="0" borderId="4" xfId="22" applyNumberFormat="1" applyFont="1" applyBorder="1" applyAlignment="1">
      <alignment vertical="top" wrapText="1"/>
    </xf>
    <xf numFmtId="43" fontId="58" fillId="0" borderId="4" xfId="22" applyNumberFormat="1" applyFont="1" applyBorder="1" applyAlignment="1">
      <alignment horizontal="center" vertical="top" wrapText="1"/>
    </xf>
    <xf numFmtId="43" fontId="58" fillId="0" borderId="4" xfId="22" applyFont="1" applyBorder="1" applyAlignment="1">
      <alignment horizontal="left" vertical="top" wrapText="1"/>
    </xf>
    <xf numFmtId="43" fontId="77" fillId="0" borderId="3" xfId="22" applyNumberFormat="1" applyFont="1" applyBorder="1" applyAlignment="1">
      <alignment horizontal="center" vertical="top" wrapText="1"/>
    </xf>
    <xf numFmtId="43" fontId="77" fillId="0" borderId="2" xfId="22" applyNumberFormat="1" applyFont="1" applyBorder="1" applyAlignment="1">
      <alignment horizontal="center" vertical="top" wrapText="1"/>
    </xf>
    <xf numFmtId="0" fontId="9" fillId="0" borderId="72" xfId="0" applyFont="1" applyBorder="1" applyAlignment="1">
      <alignment horizontal="center" wrapText="1"/>
    </xf>
    <xf numFmtId="0" fontId="0" fillId="0" borderId="72" xfId="0" applyBorder="1" applyAlignment="1">
      <alignment wrapText="1"/>
    </xf>
    <xf numFmtId="0" fontId="19" fillId="0" borderId="72" xfId="0" applyFont="1" applyBorder="1" applyAlignment="1">
      <alignment horizontal="right" wrapText="1"/>
    </xf>
    <xf numFmtId="0" fontId="19" fillId="12" borderId="81" xfId="0" applyFont="1" applyFill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top" wrapText="1"/>
    </xf>
    <xf numFmtId="0" fontId="0" fillId="0" borderId="81" xfId="0" applyBorder="1" applyAlignment="1">
      <alignment vertical="top" wrapText="1"/>
    </xf>
    <xf numFmtId="0" fontId="9" fillId="0" borderId="81" xfId="0" applyFont="1" applyBorder="1" applyAlignment="1">
      <alignment vertical="top" wrapText="1"/>
    </xf>
    <xf numFmtId="4" fontId="9" fillId="0" borderId="81" xfId="0" applyNumberFormat="1" applyFont="1" applyBorder="1" applyAlignment="1">
      <alignment horizontal="right" vertical="top" wrapText="1"/>
    </xf>
    <xf numFmtId="0" fontId="9" fillId="0" borderId="81" xfId="0" applyFont="1" applyBorder="1" applyAlignment="1">
      <alignment horizontal="center" vertical="top" wrapText="1"/>
    </xf>
    <xf numFmtId="0" fontId="9" fillId="0" borderId="81" xfId="0" applyFont="1" applyBorder="1" applyAlignment="1">
      <alignment wrapText="1"/>
    </xf>
    <xf numFmtId="4" fontId="9" fillId="0" borderId="81" xfId="0" applyNumberFormat="1" applyFont="1" applyBorder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 wrapText="1"/>
    </xf>
    <xf numFmtId="43" fontId="23" fillId="3" borderId="2" xfId="1" applyFont="1" applyFill="1" applyBorder="1" applyAlignment="1">
      <alignment horizontal="center" vertical="center"/>
    </xf>
    <xf numFmtId="43" fontId="23" fillId="0" borderId="2" xfId="1" applyFont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43" fontId="23" fillId="3" borderId="2" xfId="1" applyFont="1" applyFill="1" applyBorder="1" applyAlignment="1">
      <alignment horizontal="left" vertical="center"/>
    </xf>
    <xf numFmtId="43" fontId="23" fillId="3" borderId="2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vertical="center"/>
    </xf>
    <xf numFmtId="0" fontId="73" fillId="3" borderId="2" xfId="0" applyFont="1" applyFill="1" applyBorder="1" applyAlignment="1">
      <alignment horizontal="center" vertical="top" wrapText="1"/>
    </xf>
    <xf numFmtId="0" fontId="73" fillId="3" borderId="3" xfId="0" applyFont="1" applyFill="1" applyBorder="1" applyAlignment="1">
      <alignment horizontal="center" vertical="top" wrapText="1"/>
    </xf>
    <xf numFmtId="0" fontId="74" fillId="3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43" fontId="7" fillId="0" borderId="0" xfId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93" fillId="0" borderId="2" xfId="10" applyFont="1" applyBorder="1" applyAlignment="1">
      <alignment horizontal="center" vertical="center" wrapText="1"/>
    </xf>
    <xf numFmtId="43" fontId="93" fillId="0" borderId="2" xfId="1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top" wrapText="1"/>
    </xf>
    <xf numFmtId="0" fontId="94" fillId="0" borderId="2" xfId="0" applyFont="1" applyBorder="1" applyAlignment="1">
      <alignment horizontal="left" wrapText="1"/>
    </xf>
    <xf numFmtId="195" fontId="95" fillId="0" borderId="2" xfId="1" applyNumberFormat="1" applyFont="1" applyFill="1" applyBorder="1" applyAlignment="1" applyProtection="1">
      <alignment horizontal="left" wrapText="1"/>
    </xf>
    <xf numFmtId="0" fontId="95" fillId="0" borderId="2" xfId="0" applyFont="1" applyBorder="1" applyAlignment="1">
      <alignment wrapText="1"/>
    </xf>
    <xf numFmtId="0" fontId="94" fillId="0" borderId="2" xfId="0" applyFont="1" applyBorder="1" applyAlignment="1">
      <alignment horizontal="left" vertical="top" wrapText="1"/>
    </xf>
    <xf numFmtId="43" fontId="95" fillId="0" borderId="2" xfId="1" applyFont="1" applyBorder="1" applyAlignment="1">
      <alignment vertical="top" wrapText="1"/>
    </xf>
    <xf numFmtId="0" fontId="95" fillId="0" borderId="2" xfId="0" applyFont="1" applyBorder="1" applyAlignment="1">
      <alignment vertical="top" wrapText="1"/>
    </xf>
    <xf numFmtId="196" fontId="95" fillId="0" borderId="2" xfId="1" applyNumberFormat="1" applyFont="1" applyFill="1" applyBorder="1" applyAlignment="1" applyProtection="1">
      <alignment vertical="top" wrapText="1"/>
    </xf>
    <xf numFmtId="43" fontId="95" fillId="0" borderId="2" xfId="1" applyFont="1" applyFill="1" applyBorder="1" applyAlignment="1" applyProtection="1">
      <alignment horizontal="center" vertical="top" wrapText="1"/>
    </xf>
    <xf numFmtId="0" fontId="95" fillId="0" borderId="2" xfId="0" applyFont="1" applyBorder="1" applyAlignment="1">
      <alignment horizontal="center" vertical="top" wrapText="1"/>
    </xf>
    <xf numFmtId="0" fontId="95" fillId="0" borderId="2" xfId="0" applyFont="1" applyBorder="1" applyAlignment="1">
      <alignment horizontal="left" vertical="top" wrapText="1"/>
    </xf>
    <xf numFmtId="43" fontId="95" fillId="0" borderId="2" xfId="1" applyFont="1" applyFill="1" applyBorder="1" applyAlignment="1" applyProtection="1">
      <alignment vertical="top" wrapText="1"/>
    </xf>
    <xf numFmtId="0" fontId="95" fillId="0" borderId="2" xfId="0" applyFont="1" applyBorder="1" applyAlignment="1">
      <alignment horizontal="center" wrapText="1"/>
    </xf>
    <xf numFmtId="0" fontId="95" fillId="0" borderId="2" xfId="0" applyFont="1" applyBorder="1" applyAlignment="1">
      <alignment horizontal="left" wrapText="1"/>
    </xf>
    <xf numFmtId="43" fontId="95" fillId="0" borderId="2" xfId="1" applyFont="1" applyBorder="1" applyAlignment="1">
      <alignment wrapText="1"/>
    </xf>
    <xf numFmtId="43" fontId="95" fillId="0" borderId="2" xfId="1" applyFont="1" applyFill="1" applyBorder="1" applyAlignment="1" applyProtection="1">
      <alignment wrapText="1"/>
    </xf>
    <xf numFmtId="43" fontId="96" fillId="0" borderId="2" xfId="1" applyFont="1" applyFill="1" applyBorder="1" applyAlignment="1" applyProtection="1">
      <alignment vertical="top" wrapText="1"/>
    </xf>
    <xf numFmtId="43" fontId="96" fillId="0" borderId="2" xfId="1" applyFont="1" applyFill="1" applyBorder="1" applyAlignment="1" applyProtection="1">
      <alignment horizontal="center" vertical="top" wrapText="1"/>
    </xf>
    <xf numFmtId="0" fontId="96" fillId="0" borderId="2" xfId="0" applyFont="1" applyBorder="1" applyAlignment="1">
      <alignment horizontal="center" vertical="top" wrapText="1"/>
    </xf>
    <xf numFmtId="43" fontId="96" fillId="0" borderId="2" xfId="1" applyFont="1" applyBorder="1" applyAlignment="1">
      <alignment vertical="top" wrapText="1"/>
    </xf>
    <xf numFmtId="0" fontId="96" fillId="0" borderId="2" xfId="0" applyFont="1" applyBorder="1" applyAlignment="1">
      <alignment horizontal="left" vertical="top" wrapText="1"/>
    </xf>
    <xf numFmtId="0" fontId="96" fillId="0" borderId="2" xfId="0" applyFont="1" applyBorder="1" applyAlignment="1">
      <alignment vertical="top" wrapText="1"/>
    </xf>
    <xf numFmtId="0" fontId="97" fillId="0" borderId="0" xfId="0" applyFont="1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vertical="top" wrapText="1"/>
    </xf>
    <xf numFmtId="43" fontId="7" fillId="0" borderId="10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left" vertical="top" wrapText="1"/>
    </xf>
    <xf numFmtId="0" fontId="7" fillId="3" borderId="7" xfId="0" applyFont="1" applyFill="1" applyBorder="1" applyAlignment="1">
      <alignment vertical="top" wrapText="1"/>
    </xf>
    <xf numFmtId="4" fontId="7" fillId="3" borderId="2" xfId="0" applyNumberFormat="1" applyFont="1" applyFill="1" applyBorder="1" applyAlignment="1">
      <alignment horizontal="right" vertical="top" wrapText="1"/>
    </xf>
    <xf numFmtId="0" fontId="61" fillId="0" borderId="2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vertical="top" wrapText="1"/>
    </xf>
    <xf numFmtId="0" fontId="76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vertical="center" wrapText="1"/>
    </xf>
    <xf numFmtId="43" fontId="76" fillId="0" borderId="0" xfId="1" applyFont="1" applyBorder="1" applyAlignment="1">
      <alignment vertical="center" wrapText="1"/>
    </xf>
    <xf numFmtId="0" fontId="73" fillId="0" borderId="0" xfId="0" applyFont="1" applyBorder="1" applyAlignment="1">
      <alignment horizontal="right" vertical="center" wrapText="1"/>
    </xf>
    <xf numFmtId="0" fontId="77" fillId="0" borderId="6" xfId="4" applyFont="1" applyBorder="1" applyAlignment="1">
      <alignment horizontal="center" vertical="top" wrapText="1"/>
    </xf>
    <xf numFmtId="0" fontId="77" fillId="0" borderId="4" xfId="4" applyFont="1" applyBorder="1" applyAlignment="1">
      <alignment horizontal="center" vertical="top" wrapText="1"/>
    </xf>
    <xf numFmtId="0" fontId="76" fillId="0" borderId="0" xfId="0" applyFont="1" applyAlignment="1">
      <alignment wrapText="1"/>
    </xf>
    <xf numFmtId="0" fontId="76" fillId="0" borderId="0" xfId="0" applyFont="1" applyAlignment="1">
      <alignment horizontal="center" wrapText="1"/>
    </xf>
    <xf numFmtId="43" fontId="73" fillId="0" borderId="45" xfId="0" applyNumberFormat="1" applyFont="1" applyBorder="1" applyAlignment="1">
      <alignment wrapText="1"/>
    </xf>
    <xf numFmtId="0" fontId="77" fillId="0" borderId="0" xfId="0" applyFont="1" applyBorder="1" applyAlignment="1">
      <alignment vertical="center" wrapText="1"/>
    </xf>
    <xf numFmtId="0" fontId="77" fillId="0" borderId="1" xfId="0" applyFont="1" applyBorder="1" applyAlignment="1">
      <alignment vertical="center" wrapText="1"/>
    </xf>
    <xf numFmtId="43" fontId="76" fillId="0" borderId="1" xfId="1" applyFont="1" applyFill="1" applyBorder="1" applyAlignment="1">
      <alignment vertical="center" wrapText="1"/>
    </xf>
    <xf numFmtId="4" fontId="77" fillId="0" borderId="10" xfId="0" applyNumberFormat="1" applyFont="1" applyBorder="1" applyAlignment="1">
      <alignment vertical="top" wrapText="1"/>
    </xf>
    <xf numFmtId="4" fontId="77" fillId="0" borderId="2" xfId="11" applyNumberFormat="1" applyFont="1" applyBorder="1" applyAlignment="1">
      <alignment horizontal="center" vertical="top" wrapText="1"/>
    </xf>
    <xf numFmtId="4" fontId="77" fillId="0" borderId="3" xfId="0" applyNumberFormat="1" applyFont="1" applyBorder="1" applyAlignment="1">
      <alignment vertical="top" wrapText="1"/>
    </xf>
    <xf numFmtId="4" fontId="77" fillId="0" borderId="11" xfId="0" applyNumberFormat="1" applyFont="1" applyBorder="1" applyAlignment="1">
      <alignment vertical="top" wrapText="1"/>
    </xf>
    <xf numFmtId="4" fontId="77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68" fillId="3" borderId="0" xfId="9" applyFont="1" applyFill="1" applyBorder="1" applyAlignment="1">
      <alignment horizontal="center" vertical="top" wrapText="1"/>
    </xf>
    <xf numFmtId="0" fontId="69" fillId="3" borderId="0" xfId="0" applyFont="1" applyFill="1" applyBorder="1" applyAlignment="1">
      <alignment horizontal="left" vertical="top" wrapText="1"/>
    </xf>
    <xf numFmtId="188" fontId="68" fillId="3" borderId="0" xfId="17" applyNumberFormat="1" applyFont="1" applyFill="1" applyBorder="1" applyAlignment="1">
      <alignment horizontal="center" vertical="top" wrapText="1"/>
    </xf>
    <xf numFmtId="0" fontId="69" fillId="3" borderId="0" xfId="0" applyFont="1" applyFill="1" applyBorder="1" applyAlignment="1">
      <alignment vertical="top" wrapText="1"/>
    </xf>
    <xf numFmtId="0" fontId="68" fillId="3" borderId="0" xfId="4" applyFont="1" applyFill="1" applyBorder="1" applyAlignment="1">
      <alignment horizontal="left" vertical="top" wrapText="1"/>
    </xf>
    <xf numFmtId="0" fontId="68" fillId="3" borderId="0" xfId="4" applyFont="1" applyFill="1" applyBorder="1" applyAlignment="1">
      <alignment horizontal="center" vertical="top" wrapText="1"/>
    </xf>
    <xf numFmtId="4" fontId="68" fillId="3" borderId="0" xfId="4" quotePrefix="1" applyNumberFormat="1" applyFont="1" applyFill="1" applyBorder="1" applyAlignment="1">
      <alignment horizontal="center" vertical="top" wrapText="1"/>
    </xf>
    <xf numFmtId="192" fontId="68" fillId="3" borderId="0" xfId="4" applyNumberFormat="1" applyFont="1" applyFill="1" applyBorder="1" applyAlignment="1">
      <alignment horizontal="center" vertical="top" wrapText="1"/>
    </xf>
    <xf numFmtId="4" fontId="68" fillId="3" borderId="20" xfId="4" quotePrefix="1" applyNumberFormat="1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vertical="center" wrapText="1"/>
    </xf>
    <xf numFmtId="4" fontId="9" fillId="5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43" fontId="7" fillId="3" borderId="10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vertical="center" wrapText="1"/>
    </xf>
    <xf numFmtId="43" fontId="9" fillId="0" borderId="4" xfId="1" applyFont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43" fontId="7" fillId="3" borderId="10" xfId="1" applyFont="1" applyFill="1" applyBorder="1" applyAlignment="1">
      <alignment horizontal="left" vertical="center" wrapText="1"/>
    </xf>
    <xf numFmtId="43" fontId="7" fillId="3" borderId="86" xfId="1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0" borderId="88" xfId="0" applyFont="1" applyFill="1" applyBorder="1" applyAlignment="1">
      <alignment horizontal="left" vertical="center" wrapText="1"/>
    </xf>
    <xf numFmtId="4" fontId="23" fillId="0" borderId="2" xfId="0" applyNumberFormat="1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10" xfId="1" applyFont="1" applyFill="1" applyBorder="1" applyAlignment="1">
      <alignment horizontal="left" vertical="center"/>
    </xf>
    <xf numFmtId="43" fontId="10" fillId="3" borderId="10" xfId="1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43" fillId="2" borderId="2" xfId="0" applyFont="1" applyFill="1" applyBorder="1" applyAlignment="1">
      <alignment horizontal="center" vertical="center" wrapText="1"/>
    </xf>
    <xf numFmtId="0" fontId="69" fillId="5" borderId="2" xfId="0" applyFont="1" applyFill="1" applyBorder="1" applyAlignment="1">
      <alignment horizontal="center" vertical="top" wrapText="1"/>
    </xf>
    <xf numFmtId="0" fontId="69" fillId="0" borderId="2" xfId="0" applyFont="1" applyBorder="1" applyAlignment="1">
      <alignment vertical="top" wrapText="1"/>
    </xf>
    <xf numFmtId="4" fontId="69" fillId="5" borderId="2" xfId="0" applyNumberFormat="1" applyFont="1" applyFill="1" applyBorder="1" applyAlignment="1">
      <alignment horizontal="right" vertical="top" wrapText="1"/>
    </xf>
    <xf numFmtId="4" fontId="69" fillId="5" borderId="2" xfId="0" applyNumberFormat="1" applyFont="1" applyFill="1" applyBorder="1" applyAlignment="1">
      <alignment horizontal="center" vertical="top" wrapText="1"/>
    </xf>
    <xf numFmtId="0" fontId="69" fillId="5" borderId="2" xfId="0" applyFont="1" applyFill="1" applyBorder="1" applyAlignment="1">
      <alignment vertical="top" wrapText="1"/>
    </xf>
    <xf numFmtId="0" fontId="69" fillId="0" borderId="2" xfId="0" applyFont="1" applyBorder="1" applyAlignment="1">
      <alignment horizontal="center" vertical="top" wrapText="1"/>
    </xf>
    <xf numFmtId="4" fontId="69" fillId="5" borderId="2" xfId="0" applyNumberFormat="1" applyFont="1" applyFill="1" applyBorder="1" applyAlignment="1">
      <alignment vertical="top" wrapText="1"/>
    </xf>
    <xf numFmtId="4" fontId="9" fillId="0" borderId="0" xfId="0" applyNumberFormat="1" applyFont="1"/>
    <xf numFmtId="43" fontId="23" fillId="0" borderId="2" xfId="1" applyFont="1" applyFill="1" applyBorder="1" applyAlignment="1">
      <alignment horizontal="center" vertical="center" wrapText="1"/>
    </xf>
    <xf numFmtId="43" fontId="23" fillId="0" borderId="87" xfId="1" applyFont="1" applyFill="1" applyBorder="1" applyAlignment="1">
      <alignment vertical="center" wrapText="1"/>
    </xf>
    <xf numFmtId="43" fontId="16" fillId="0" borderId="2" xfId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4" fontId="19" fillId="0" borderId="2" xfId="11" applyNumberFormat="1" applyFont="1" applyBorder="1" applyAlignment="1">
      <alignment horizontal="center" vertical="center"/>
    </xf>
    <xf numFmtId="0" fontId="9" fillId="0" borderId="2" xfId="11" applyFont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43" fontId="7" fillId="0" borderId="2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vertical="top"/>
    </xf>
    <xf numFmtId="4" fontId="9" fillId="0" borderId="4" xfId="11" applyNumberFormat="1" applyFont="1" applyFill="1" applyBorder="1" applyAlignment="1">
      <alignment horizontal="center" vertical="top"/>
    </xf>
    <xf numFmtId="43" fontId="9" fillId="0" borderId="2" xfId="1" applyFont="1" applyBorder="1" applyAlignment="1">
      <alignment horizontal="right" vertical="top" wrapText="1"/>
    </xf>
    <xf numFmtId="43" fontId="9" fillId="0" borderId="11" xfId="24" applyFont="1" applyBorder="1" applyAlignment="1">
      <alignment horizontal="left" vertical="top" wrapText="1"/>
    </xf>
    <xf numFmtId="43" fontId="9" fillId="0" borderId="2" xfId="24" applyFont="1" applyFill="1" applyBorder="1" applyAlignment="1">
      <alignment horizontal="right" vertical="top" wrapText="1"/>
    </xf>
    <xf numFmtId="14" fontId="9" fillId="0" borderId="2" xfId="1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/>
    </xf>
    <xf numFmtId="4" fontId="9" fillId="0" borderId="2" xfId="11" applyNumberFormat="1" applyFont="1" applyBorder="1" applyAlignment="1">
      <alignment horizontal="left" vertical="top" wrapText="1"/>
    </xf>
    <xf numFmtId="43" fontId="9" fillId="0" borderId="4" xfId="1" applyFont="1" applyBorder="1" applyAlignment="1">
      <alignment horizontal="right" vertical="top" wrapText="1"/>
    </xf>
    <xf numFmtId="43" fontId="9" fillId="0" borderId="1" xfId="1" applyFont="1" applyBorder="1" applyAlignment="1">
      <alignment horizontal="left" vertical="top" wrapText="1"/>
    </xf>
    <xf numFmtId="14" fontId="9" fillId="0" borderId="4" xfId="11" applyNumberFormat="1" applyFont="1" applyBorder="1" applyAlignment="1">
      <alignment horizontal="center" vertical="top" wrapText="1"/>
    </xf>
    <xf numFmtId="0" fontId="7" fillId="0" borderId="2" xfId="0" quotePrefix="1" applyFont="1" applyBorder="1" applyAlignment="1">
      <alignment vertical="top" wrapText="1"/>
    </xf>
    <xf numFmtId="43" fontId="9" fillId="0" borderId="11" xfId="1" applyFont="1" applyBorder="1" applyAlignment="1">
      <alignment horizontal="left" vertical="top" wrapText="1"/>
    </xf>
    <xf numFmtId="43" fontId="9" fillId="0" borderId="2" xfId="1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3" fontId="101" fillId="0" borderId="0" xfId="1" applyFont="1" applyFill="1" applyBorder="1" applyAlignment="1">
      <alignment horizontal="center" vertical="center"/>
    </xf>
    <xf numFmtId="4" fontId="19" fillId="0" borderId="3" xfId="11" applyNumberFormat="1" applyFont="1" applyBorder="1" applyAlignment="1">
      <alignment horizontal="center" vertical="center"/>
    </xf>
    <xf numFmtId="43" fontId="19" fillId="0" borderId="3" xfId="24" applyFont="1" applyBorder="1" applyAlignment="1">
      <alignment horizontal="center" vertical="center" wrapText="1"/>
    </xf>
    <xf numFmtId="43" fontId="19" fillId="0" borderId="2" xfId="24" applyFont="1" applyBorder="1" applyAlignment="1">
      <alignment horizontal="center" vertical="center" wrapText="1"/>
    </xf>
    <xf numFmtId="0" fontId="9" fillId="0" borderId="2" xfId="11" applyFont="1" applyFill="1" applyBorder="1" applyAlignment="1">
      <alignment horizontal="center" vertical="top"/>
    </xf>
    <xf numFmtId="4" fontId="9" fillId="3" borderId="2" xfId="11" applyNumberFormat="1" applyFont="1" applyFill="1" applyBorder="1" applyAlignment="1">
      <alignment horizontal="right" vertical="top" wrapText="1"/>
    </xf>
    <xf numFmtId="4" fontId="9" fillId="3" borderId="2" xfId="11" applyNumberFormat="1" applyFont="1" applyFill="1" applyBorder="1" applyAlignment="1">
      <alignment horizontal="center" vertical="top"/>
    </xf>
    <xf numFmtId="0" fontId="9" fillId="3" borderId="2" xfId="1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justify" vertical="top"/>
    </xf>
    <xf numFmtId="43" fontId="9" fillId="3" borderId="2" xfId="24" applyFont="1" applyFill="1" applyBorder="1" applyAlignment="1">
      <alignment horizontal="right" vertical="top" wrapText="1"/>
    </xf>
    <xf numFmtId="0" fontId="9" fillId="3" borderId="2" xfId="11" applyFont="1" applyFill="1" applyBorder="1" applyAlignment="1">
      <alignment horizontal="center" vertical="top" wrapText="1"/>
    </xf>
    <xf numFmtId="14" fontId="9" fillId="3" borderId="2" xfId="11" applyNumberFormat="1" applyFont="1" applyFill="1" applyBorder="1" applyAlignment="1">
      <alignment horizontal="center" vertical="top" wrapText="1"/>
    </xf>
    <xf numFmtId="0" fontId="9" fillId="0" borderId="2" xfId="11" applyFont="1" applyFill="1" applyBorder="1" applyAlignment="1">
      <alignment horizontal="right" vertical="top" wrapText="1"/>
    </xf>
    <xf numFmtId="0" fontId="9" fillId="3" borderId="0" xfId="0" applyFont="1" applyFill="1" applyBorder="1" applyAlignment="1">
      <alignment vertical="center"/>
    </xf>
    <xf numFmtId="49" fontId="9" fillId="0" borderId="0" xfId="11" applyNumberFormat="1" applyFont="1" applyFill="1" applyBorder="1" applyAlignment="1">
      <alignment vertical="top" wrapText="1"/>
    </xf>
    <xf numFmtId="43" fontId="102" fillId="0" borderId="0" xfId="24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4" fontId="38" fillId="0" borderId="0" xfId="0" applyNumberFormat="1" applyFont="1" applyAlignment="1">
      <alignment horizontal="center" vertical="top" wrapText="1"/>
    </xf>
    <xf numFmtId="0" fontId="103" fillId="0" borderId="0" xfId="0" applyFont="1" applyAlignment="1">
      <alignment horizontal="right" vertical="top" wrapText="1"/>
    </xf>
    <xf numFmtId="0" fontId="103" fillId="13" borderId="96" xfId="0" applyFont="1" applyFill="1" applyBorder="1" applyAlignment="1">
      <alignment horizontal="center" vertical="top" wrapText="1"/>
    </xf>
    <xf numFmtId="0" fontId="103" fillId="13" borderId="97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4" fontId="9" fillId="0" borderId="3" xfId="0" applyNumberFormat="1" applyFont="1" applyFill="1" applyBorder="1" applyAlignment="1">
      <alignment vertical="top"/>
    </xf>
    <xf numFmtId="0" fontId="38" fillId="0" borderId="3" xfId="0" applyFont="1" applyFill="1" applyBorder="1" applyAlignment="1">
      <alignment horizontal="left" vertical="top" wrapText="1"/>
    </xf>
    <xf numFmtId="4" fontId="38" fillId="0" borderId="3" xfId="0" applyNumberFormat="1" applyFont="1" applyFill="1" applyBorder="1" applyAlignment="1">
      <alignment horizontal="right" vertical="top" wrapText="1"/>
    </xf>
    <xf numFmtId="0" fontId="38" fillId="0" borderId="3" xfId="0" applyFont="1" applyFill="1" applyBorder="1" applyAlignment="1">
      <alignment horizontal="center" vertical="top" wrapText="1"/>
    </xf>
    <xf numFmtId="197" fontId="7" fillId="0" borderId="3" xfId="0" applyNumberFormat="1" applyFont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vertical="top"/>
    </xf>
    <xf numFmtId="0" fontId="38" fillId="0" borderId="4" xfId="0" applyFont="1" applyFill="1" applyBorder="1" applyAlignment="1">
      <alignment horizontal="left" vertical="top" wrapText="1"/>
    </xf>
    <xf numFmtId="4" fontId="38" fillId="0" borderId="4" xfId="0" applyNumberFormat="1" applyFont="1" applyFill="1" applyBorder="1" applyAlignment="1">
      <alignment horizontal="right" vertical="top" wrapText="1"/>
    </xf>
    <xf numFmtId="0" fontId="103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/>
    </xf>
    <xf numFmtId="0" fontId="38" fillId="0" borderId="6" xfId="0" applyFont="1" applyFill="1" applyBorder="1" applyAlignment="1">
      <alignment horizontal="left" vertical="top" wrapText="1"/>
    </xf>
    <xf numFmtId="4" fontId="38" fillId="0" borderId="6" xfId="0" applyNumberFormat="1" applyFont="1" applyFill="1" applyBorder="1" applyAlignment="1">
      <alignment horizontal="right" vertical="top" wrapText="1"/>
    </xf>
    <xf numFmtId="0" fontId="38" fillId="0" borderId="6" xfId="0" applyFont="1" applyFill="1" applyBorder="1" applyAlignment="1">
      <alignment horizontal="center" vertical="top" wrapText="1"/>
    </xf>
    <xf numFmtId="197" fontId="7" fillId="0" borderId="6" xfId="0" applyNumberFormat="1" applyFont="1" applyBorder="1" applyAlignment="1">
      <alignment horizontal="center" vertical="top" wrapText="1"/>
    </xf>
    <xf numFmtId="0" fontId="103" fillId="0" borderId="6" xfId="0" applyFont="1" applyFill="1" applyBorder="1" applyAlignment="1">
      <alignment horizontal="center" vertical="top" wrapText="1"/>
    </xf>
    <xf numFmtId="4" fontId="9" fillId="0" borderId="6" xfId="0" applyNumberFormat="1" applyFont="1" applyFill="1" applyBorder="1" applyAlignment="1">
      <alignment vertical="top"/>
    </xf>
    <xf numFmtId="0" fontId="104" fillId="5" borderId="6" xfId="0" applyFont="1" applyFill="1" applyBorder="1" applyAlignment="1">
      <alignment horizontal="right" vertical="center" wrapText="1"/>
    </xf>
    <xf numFmtId="0" fontId="7" fillId="0" borderId="98" xfId="0" applyFont="1" applyBorder="1" applyAlignment="1">
      <alignment horizontal="center" vertical="top" wrapText="1"/>
    </xf>
    <xf numFmtId="0" fontId="7" fillId="0" borderId="99" xfId="0" applyFont="1" applyBorder="1" applyAlignment="1">
      <alignment vertical="top" wrapText="1"/>
    </xf>
    <xf numFmtId="4" fontId="7" fillId="0" borderId="99" xfId="0" applyNumberFormat="1" applyFont="1" applyBorder="1" applyAlignment="1">
      <alignment vertical="top" wrapText="1"/>
    </xf>
    <xf numFmtId="4" fontId="7" fillId="0" borderId="100" xfId="0" applyNumberFormat="1" applyFont="1" applyBorder="1" applyAlignment="1">
      <alignment vertical="top" wrapText="1"/>
    </xf>
    <xf numFmtId="4" fontId="7" fillId="0" borderId="6" xfId="0" applyNumberFormat="1" applyFont="1" applyBorder="1" applyAlignment="1">
      <alignment vertical="top" wrapText="1"/>
    </xf>
    <xf numFmtId="0" fontId="7" fillId="0" borderId="101" xfId="0" applyFont="1" applyBorder="1" applyAlignment="1">
      <alignment vertical="top" wrapText="1"/>
    </xf>
    <xf numFmtId="0" fontId="7" fillId="0" borderId="99" xfId="0" applyFont="1" applyBorder="1" applyAlignment="1">
      <alignment horizontal="center" vertical="top" wrapText="1"/>
    </xf>
    <xf numFmtId="0" fontId="7" fillId="0" borderId="95" xfId="0" applyFont="1" applyBorder="1" applyAlignment="1">
      <alignment horizontal="center" vertical="top" wrapText="1"/>
    </xf>
    <xf numFmtId="0" fontId="7" fillId="0" borderId="70" xfId="0" applyFont="1" applyBorder="1" applyAlignment="1">
      <alignment vertical="top" wrapText="1"/>
    </xf>
    <xf numFmtId="4" fontId="7" fillId="0" borderId="70" xfId="0" applyNumberFormat="1" applyFont="1" applyBorder="1" applyAlignment="1">
      <alignment vertical="top" wrapText="1"/>
    </xf>
    <xf numFmtId="4" fontId="7" fillId="0" borderId="102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0" fontId="7" fillId="0" borderId="69" xfId="0" applyFont="1" applyBorder="1" applyAlignment="1">
      <alignment vertical="top" wrapText="1"/>
    </xf>
    <xf numFmtId="0" fontId="7" fillId="0" borderId="70" xfId="0" applyFont="1" applyBorder="1" applyAlignment="1">
      <alignment horizontal="center" vertical="top" wrapText="1"/>
    </xf>
    <xf numFmtId="197" fontId="7" fillId="0" borderId="71" xfId="0" applyNumberFormat="1" applyFont="1" applyBorder="1" applyAlignment="1">
      <alignment horizontal="center" vertical="top" wrapText="1"/>
    </xf>
    <xf numFmtId="0" fontId="7" fillId="0" borderId="90" xfId="0" applyFont="1" applyBorder="1" applyAlignment="1">
      <alignment horizontal="center" vertical="top" wrapText="1"/>
    </xf>
    <xf numFmtId="0" fontId="7" fillId="0" borderId="91" xfId="0" applyFont="1" applyBorder="1" applyAlignment="1">
      <alignment vertical="top" wrapText="1"/>
    </xf>
    <xf numFmtId="4" fontId="7" fillId="0" borderId="91" xfId="0" applyNumberFormat="1" applyFont="1" applyBorder="1" applyAlignment="1">
      <alignment vertical="top" wrapText="1"/>
    </xf>
    <xf numFmtId="4" fontId="7" fillId="0" borderId="94" xfId="0" applyNumberFormat="1" applyFont="1" applyBorder="1" applyAlignment="1">
      <alignment vertical="top" wrapText="1"/>
    </xf>
    <xf numFmtId="0" fontId="7" fillId="0" borderId="103" xfId="0" applyFont="1" applyBorder="1" applyAlignment="1">
      <alignment vertical="top" wrapText="1"/>
    </xf>
    <xf numFmtId="0" fontId="7" fillId="0" borderId="91" xfId="0" applyFont="1" applyBorder="1" applyAlignment="1">
      <alignment horizontal="center" vertical="top" wrapText="1"/>
    </xf>
    <xf numFmtId="14" fontId="7" fillId="0" borderId="4" xfId="0" applyNumberFormat="1" applyFont="1" applyBorder="1" applyAlignment="1">
      <alignment vertical="top" wrapText="1"/>
    </xf>
    <xf numFmtId="4" fontId="7" fillId="0" borderId="6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vertical="top" wrapText="1"/>
    </xf>
    <xf numFmtId="4" fontId="7" fillId="0" borderId="2" xfId="0" applyNumberFormat="1" applyFont="1" applyBorder="1" applyAlignment="1">
      <alignment vertical="top" wrapText="1"/>
    </xf>
    <xf numFmtId="198" fontId="66" fillId="0" borderId="56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3" fontId="8" fillId="2" borderId="2" xfId="1" applyFont="1" applyFill="1" applyBorder="1" applyAlignment="1">
      <alignment horizontal="center" vertical="center" wrapText="1"/>
    </xf>
    <xf numFmtId="0" fontId="103" fillId="0" borderId="0" xfId="0" applyFont="1" applyAlignment="1">
      <alignment horizontal="center" vertical="top" wrapText="1"/>
    </xf>
    <xf numFmtId="0" fontId="38" fillId="0" borderId="0" xfId="0" applyFont="1" applyAlignment="1">
      <alignment vertical="top"/>
    </xf>
    <xf numFmtId="0" fontId="103" fillId="13" borderId="90" xfId="0" applyFont="1" applyFill="1" applyBorder="1" applyAlignment="1">
      <alignment horizontal="center" vertical="top" wrapText="1"/>
    </xf>
    <xf numFmtId="0" fontId="9" fillId="0" borderId="95" xfId="0" applyFont="1" applyBorder="1" applyAlignment="1">
      <alignment horizontal="center" vertical="top"/>
    </xf>
    <xf numFmtId="0" fontId="103" fillId="13" borderId="91" xfId="0" applyFont="1" applyFill="1" applyBorder="1" applyAlignment="1">
      <alignment horizontal="center" vertical="top" wrapText="1"/>
    </xf>
    <xf numFmtId="0" fontId="9" fillId="0" borderId="70" xfId="0" applyFont="1" applyBorder="1" applyAlignment="1">
      <alignment vertical="top"/>
    </xf>
    <xf numFmtId="4" fontId="103" fillId="13" borderId="91" xfId="0" applyNumberFormat="1" applyFont="1" applyFill="1" applyBorder="1" applyAlignment="1">
      <alignment horizontal="center" vertical="top" wrapText="1"/>
    </xf>
    <xf numFmtId="0" fontId="103" fillId="13" borderId="92" xfId="0" applyFont="1" applyFill="1" applyBorder="1" applyAlignment="1">
      <alignment horizontal="center" vertical="top" wrapText="1"/>
    </xf>
    <xf numFmtId="0" fontId="9" fillId="0" borderId="93" xfId="0" applyFont="1" applyBorder="1" applyAlignment="1">
      <alignment vertical="top"/>
    </xf>
    <xf numFmtId="0" fontId="9" fillId="0" borderId="70" xfId="0" applyFont="1" applyBorder="1" applyAlignment="1">
      <alignment horizontal="center" vertical="top"/>
    </xf>
    <xf numFmtId="0" fontId="103" fillId="13" borderId="94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vertical="top"/>
    </xf>
    <xf numFmtId="0" fontId="19" fillId="0" borderId="0" xfId="16" applyFont="1" applyBorder="1" applyAlignment="1">
      <alignment horizontal="center" vertical="center"/>
    </xf>
    <xf numFmtId="0" fontId="19" fillId="0" borderId="0" xfId="16" applyFont="1" applyFill="1" applyBorder="1" applyAlignment="1">
      <alignment horizontal="center" vertical="center"/>
    </xf>
    <xf numFmtId="0" fontId="19" fillId="0" borderId="1" xfId="11" applyFont="1" applyBorder="1" applyAlignment="1">
      <alignment horizontal="left" vertical="center"/>
    </xf>
    <xf numFmtId="0" fontId="19" fillId="0" borderId="2" xfId="11" applyFont="1" applyBorder="1" applyAlignment="1">
      <alignment horizontal="center" vertical="center"/>
    </xf>
    <xf numFmtId="0" fontId="19" fillId="0" borderId="2" xfId="11" applyFont="1" applyBorder="1" applyAlignment="1">
      <alignment horizontal="center" vertical="center" wrapText="1"/>
    </xf>
    <xf numFmtId="4" fontId="19" fillId="0" borderId="2" xfId="11" applyNumberFormat="1" applyFont="1" applyBorder="1" applyAlignment="1">
      <alignment horizontal="center" vertical="center"/>
    </xf>
    <xf numFmtId="4" fontId="19" fillId="0" borderId="2" xfId="11" applyNumberFormat="1" applyFont="1" applyBorder="1" applyAlignment="1">
      <alignment horizontal="center" vertical="center" wrapText="1"/>
    </xf>
    <xf numFmtId="0" fontId="19" fillId="0" borderId="3" xfId="11" applyFont="1" applyBorder="1" applyAlignment="1">
      <alignment horizontal="center" vertical="center"/>
    </xf>
    <xf numFmtId="0" fontId="19" fillId="0" borderId="3" xfId="11" applyFont="1" applyBorder="1" applyAlignment="1">
      <alignment horizontal="center" vertical="center" wrapText="1"/>
    </xf>
    <xf numFmtId="0" fontId="19" fillId="0" borderId="4" xfId="11" applyFont="1" applyBorder="1" applyAlignment="1">
      <alignment horizontal="center" vertical="center" wrapText="1"/>
    </xf>
    <xf numFmtId="4" fontId="19" fillId="0" borderId="3" xfId="11" applyNumberFormat="1" applyFont="1" applyBorder="1" applyAlignment="1">
      <alignment horizontal="center" vertical="center"/>
    </xf>
    <xf numFmtId="4" fontId="19" fillId="0" borderId="5" xfId="11" applyNumberFormat="1" applyFont="1" applyBorder="1" applyAlignment="1">
      <alignment horizontal="center" vertical="center" wrapText="1"/>
    </xf>
    <xf numFmtId="4" fontId="19" fillId="0" borderId="12" xfId="11" applyNumberFormat="1" applyFont="1" applyBorder="1" applyAlignment="1">
      <alignment horizontal="center" vertical="center" wrapText="1"/>
    </xf>
    <xf numFmtId="0" fontId="19" fillId="0" borderId="5" xfId="11" applyFont="1" applyBorder="1" applyAlignment="1">
      <alignment horizontal="center" vertical="center" wrapText="1"/>
    </xf>
    <xf numFmtId="0" fontId="19" fillId="0" borderId="12" xfId="11" applyFont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43" fontId="10" fillId="3" borderId="1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0" fillId="0" borderId="89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97" fillId="0" borderId="1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1" fillId="0" borderId="0" xfId="0" applyFont="1" applyAlignment="1">
      <alignment horizontal="center" vertical="top" wrapText="1"/>
    </xf>
    <xf numFmtId="0" fontId="93" fillId="0" borderId="0" xfId="10" applyFont="1" applyBorder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15" fontId="93" fillId="0" borderId="0" xfId="10" applyNumberFormat="1" applyFont="1" applyBorder="1" applyAlignment="1">
      <alignment horizontal="center" vertical="center" wrapText="1"/>
    </xf>
    <xf numFmtId="0" fontId="93" fillId="0" borderId="5" xfId="10" applyFont="1" applyBorder="1" applyAlignment="1">
      <alignment horizontal="center" vertical="center" wrapText="1"/>
    </xf>
    <xf numFmtId="0" fontId="93" fillId="0" borderId="12" xfId="1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wrapText="1"/>
    </xf>
    <xf numFmtId="0" fontId="19" fillId="0" borderId="74" xfId="0" applyFont="1" applyBorder="1" applyAlignment="1">
      <alignment horizontal="center" wrapText="1"/>
    </xf>
    <xf numFmtId="0" fontId="19" fillId="0" borderId="75" xfId="0" applyFont="1" applyBorder="1" applyAlignment="1">
      <alignment horizontal="center" wrapText="1"/>
    </xf>
    <xf numFmtId="0" fontId="19" fillId="0" borderId="76" xfId="0" applyFont="1" applyBorder="1" applyAlignment="1">
      <alignment horizontal="center" wrapText="1"/>
    </xf>
    <xf numFmtId="0" fontId="19" fillId="0" borderId="77" xfId="0" applyFont="1" applyBorder="1" applyAlignment="1">
      <alignment horizontal="center" wrapText="1"/>
    </xf>
    <xf numFmtId="0" fontId="19" fillId="0" borderId="78" xfId="0" applyFont="1" applyBorder="1" applyAlignment="1">
      <alignment horizontal="center" wrapText="1"/>
    </xf>
    <xf numFmtId="0" fontId="19" fillId="12" borderId="83" xfId="0" applyFont="1" applyFill="1" applyBorder="1" applyAlignment="1">
      <alignment horizontal="center" vertical="center" wrapText="1"/>
    </xf>
    <xf numFmtId="0" fontId="19" fillId="12" borderId="80" xfId="0" applyFont="1" applyFill="1" applyBorder="1" applyAlignment="1">
      <alignment horizontal="center" vertical="center" wrapText="1"/>
    </xf>
    <xf numFmtId="0" fontId="19" fillId="12" borderId="84" xfId="0" applyFont="1" applyFill="1" applyBorder="1" applyAlignment="1">
      <alignment horizontal="center" vertical="center" wrapText="1"/>
    </xf>
    <xf numFmtId="0" fontId="19" fillId="12" borderId="85" xfId="0" applyFont="1" applyFill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83" xfId="0" applyFont="1" applyBorder="1" applyAlignment="1">
      <alignment vertical="center" wrapText="1"/>
    </xf>
    <xf numFmtId="0" fontId="9" fillId="0" borderId="82" xfId="0" applyFont="1" applyBorder="1" applyAlignment="1">
      <alignment vertical="center" wrapText="1"/>
    </xf>
    <xf numFmtId="0" fontId="9" fillId="0" borderId="80" xfId="0" applyFont="1" applyBorder="1" applyAlignment="1">
      <alignment vertical="center" wrapText="1"/>
    </xf>
    <xf numFmtId="4" fontId="9" fillId="0" borderId="83" xfId="0" applyNumberFormat="1" applyFont="1" applyBorder="1" applyAlignment="1">
      <alignment horizontal="right" vertical="center" wrapText="1"/>
    </xf>
    <xf numFmtId="4" fontId="9" fillId="0" borderId="82" xfId="0" applyNumberFormat="1" applyFont="1" applyBorder="1" applyAlignment="1">
      <alignment horizontal="right" vertical="center" wrapText="1"/>
    </xf>
    <xf numFmtId="4" fontId="9" fillId="0" borderId="80" xfId="0" applyNumberFormat="1" applyFont="1" applyBorder="1" applyAlignment="1">
      <alignment horizontal="right" vertical="center" wrapText="1"/>
    </xf>
    <xf numFmtId="4" fontId="9" fillId="0" borderId="83" xfId="0" applyNumberFormat="1" applyFont="1" applyBorder="1" applyAlignment="1">
      <alignment horizontal="center" vertical="center" wrapText="1"/>
    </xf>
    <xf numFmtId="4" fontId="9" fillId="0" borderId="82" xfId="0" applyNumberFormat="1" applyFont="1" applyBorder="1" applyAlignment="1">
      <alignment horizontal="center" vertical="center" wrapText="1"/>
    </xf>
    <xf numFmtId="4" fontId="9" fillId="0" borderId="80" xfId="0" applyNumberFormat="1" applyFont="1" applyBorder="1" applyAlignment="1">
      <alignment horizontal="center" vertical="center" wrapText="1"/>
    </xf>
    <xf numFmtId="14" fontId="9" fillId="0" borderId="83" xfId="0" applyNumberFormat="1" applyFont="1" applyBorder="1" applyAlignment="1">
      <alignment horizontal="center" vertical="center" wrapText="1"/>
    </xf>
    <xf numFmtId="14" fontId="9" fillId="0" borderId="82" xfId="0" applyNumberFormat="1" applyFont="1" applyBorder="1" applyAlignment="1">
      <alignment horizontal="center" vertical="center" wrapText="1"/>
    </xf>
    <xf numFmtId="14" fontId="9" fillId="0" borderId="80" xfId="0" applyNumberFormat="1" applyFont="1" applyBorder="1" applyAlignment="1">
      <alignment horizontal="center" vertical="center" wrapText="1"/>
    </xf>
    <xf numFmtId="0" fontId="65" fillId="2" borderId="3" xfId="0" applyFont="1" applyFill="1" applyBorder="1" applyAlignment="1">
      <alignment horizontal="center" vertical="center" wrapText="1"/>
    </xf>
    <xf numFmtId="0" fontId="65" fillId="2" borderId="4" xfId="0" applyFont="1" applyFill="1" applyBorder="1" applyAlignment="1">
      <alignment horizontal="center" vertical="center" wrapText="1"/>
    </xf>
    <xf numFmtId="0" fontId="65" fillId="2" borderId="5" xfId="0" applyFont="1" applyFill="1" applyBorder="1" applyAlignment="1">
      <alignment horizontal="center" vertical="center" wrapText="1"/>
    </xf>
    <xf numFmtId="0" fontId="65" fillId="2" borderId="12" xfId="0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top" wrapText="1"/>
    </xf>
    <xf numFmtId="0" fontId="65" fillId="0" borderId="0" xfId="0" applyFont="1" applyBorder="1" applyAlignment="1">
      <alignment horizontal="center" vertical="center" wrapText="1"/>
    </xf>
    <xf numFmtId="0" fontId="87" fillId="0" borderId="0" xfId="0" applyFont="1" applyBorder="1" applyAlignment="1">
      <alignment horizontal="center" vertical="center" wrapText="1"/>
    </xf>
    <xf numFmtId="0" fontId="85" fillId="5" borderId="64" xfId="20" quotePrefix="1" applyFont="1" applyFill="1" applyBorder="1" applyAlignment="1">
      <alignment horizontal="center" vertical="top" wrapText="1"/>
    </xf>
    <xf numFmtId="0" fontId="85" fillId="5" borderId="11" xfId="20" quotePrefix="1" applyFont="1" applyFill="1" applyBorder="1" applyAlignment="1">
      <alignment horizontal="center" vertical="top" wrapText="1"/>
    </xf>
    <xf numFmtId="0" fontId="85" fillId="5" borderId="65" xfId="20" quotePrefix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3" fontId="11" fillId="0" borderId="3" xfId="1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0" fontId="84" fillId="0" borderId="0" xfId="20" applyFont="1" applyAlignment="1">
      <alignment horizontal="center" wrapText="1"/>
    </xf>
    <xf numFmtId="0" fontId="84" fillId="0" borderId="57" xfId="20" applyFont="1" applyBorder="1" applyAlignment="1">
      <alignment horizontal="center" vertical="center"/>
    </xf>
    <xf numFmtId="0" fontId="84" fillId="0" borderId="62" xfId="20" applyFont="1" applyBorder="1" applyAlignment="1">
      <alignment horizontal="center" vertical="center"/>
    </xf>
    <xf numFmtId="0" fontId="84" fillId="0" borderId="58" xfId="20" applyFont="1" applyBorder="1" applyAlignment="1">
      <alignment horizontal="center" vertical="center"/>
    </xf>
    <xf numFmtId="0" fontId="84" fillId="0" borderId="4" xfId="20" applyFont="1" applyBorder="1" applyAlignment="1">
      <alignment horizontal="center" vertical="center"/>
    </xf>
    <xf numFmtId="0" fontId="84" fillId="0" borderId="58" xfId="20" applyFont="1" applyBorder="1" applyAlignment="1">
      <alignment horizontal="center" vertical="top" wrapText="1"/>
    </xf>
    <xf numFmtId="0" fontId="84" fillId="0" borderId="4" xfId="20" applyFont="1" applyBorder="1" applyAlignment="1">
      <alignment horizontal="center" vertical="top" wrapText="1"/>
    </xf>
    <xf numFmtId="0" fontId="84" fillId="0" borderId="58" xfId="20" applyFont="1" applyBorder="1" applyAlignment="1">
      <alignment horizontal="center" vertical="center" wrapText="1"/>
    </xf>
    <xf numFmtId="0" fontId="84" fillId="0" borderId="4" xfId="20" applyFont="1" applyBorder="1" applyAlignment="1">
      <alignment horizontal="center" vertical="center" wrapText="1"/>
    </xf>
    <xf numFmtId="0" fontId="84" fillId="0" borderId="59" xfId="20" applyFont="1" applyBorder="1" applyAlignment="1">
      <alignment horizontal="center" vertical="center"/>
    </xf>
    <xf numFmtId="0" fontId="84" fillId="0" borderId="60" xfId="20" applyFont="1" applyBorder="1" applyAlignment="1">
      <alignment horizontal="center" vertical="center"/>
    </xf>
    <xf numFmtId="0" fontId="84" fillId="0" borderId="61" xfId="20" applyFont="1" applyBorder="1" applyAlignment="1">
      <alignment horizontal="center" vertical="center" wrapText="1"/>
    </xf>
    <xf numFmtId="0" fontId="84" fillId="0" borderId="63" xfId="2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8" fillId="4" borderId="4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9" fillId="0" borderId="0" xfId="1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1" xfId="10" applyFont="1" applyBorder="1" applyAlignment="1">
      <alignment horizontal="center" vertical="center" wrapText="1"/>
    </xf>
    <xf numFmtId="0" fontId="80" fillId="0" borderId="3" xfId="10" applyFont="1" applyBorder="1" applyAlignment="1">
      <alignment horizontal="center" vertical="center" wrapText="1"/>
    </xf>
    <xf numFmtId="0" fontId="80" fillId="0" borderId="4" xfId="10" applyFont="1" applyBorder="1" applyAlignment="1">
      <alignment horizontal="center" vertical="center" wrapText="1"/>
    </xf>
    <xf numFmtId="43" fontId="80" fillId="0" borderId="3" xfId="1" applyFont="1" applyBorder="1" applyAlignment="1">
      <alignment horizontal="center" vertical="center" wrapText="1"/>
    </xf>
    <xf numFmtId="43" fontId="80" fillId="0" borderId="4" xfId="1" applyFont="1" applyBorder="1" applyAlignment="1">
      <alignment horizontal="center" vertical="center" wrapText="1"/>
    </xf>
    <xf numFmtId="0" fontId="80" fillId="0" borderId="5" xfId="10" applyFont="1" applyBorder="1" applyAlignment="1">
      <alignment horizontal="center" vertical="center" wrapText="1"/>
    </xf>
    <xf numFmtId="0" fontId="80" fillId="0" borderId="12" xfId="10" applyFont="1" applyBorder="1" applyAlignment="1">
      <alignment horizontal="center" vertical="center" wrapText="1"/>
    </xf>
    <xf numFmtId="0" fontId="65" fillId="0" borderId="0" xfId="18" applyFont="1" applyAlignment="1">
      <alignment horizontal="center" vertical="center" wrapText="1"/>
    </xf>
    <xf numFmtId="0" fontId="65" fillId="2" borderId="2" xfId="18" applyFont="1" applyFill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top" wrapText="1"/>
    </xf>
    <xf numFmtId="0" fontId="74" fillId="3" borderId="2" xfId="0" applyFont="1" applyFill="1" applyBorder="1" applyAlignment="1">
      <alignment horizontal="center" vertical="top"/>
    </xf>
    <xf numFmtId="0" fontId="74" fillId="3" borderId="3" xfId="0" applyFont="1" applyFill="1" applyBorder="1" applyAlignment="1">
      <alignment horizontal="center" vertical="top" wrapText="1"/>
    </xf>
    <xf numFmtId="0" fontId="74" fillId="3" borderId="4" xfId="0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center" vertical="top"/>
    </xf>
    <xf numFmtId="0" fontId="77" fillId="0" borderId="3" xfId="0" applyFont="1" applyBorder="1" applyAlignment="1">
      <alignment horizontal="left" vertical="top" wrapText="1"/>
    </xf>
    <xf numFmtId="0" fontId="77" fillId="0" borderId="6" xfId="0" applyFont="1" applyBorder="1" applyAlignment="1">
      <alignment horizontal="left" vertical="top" wrapText="1"/>
    </xf>
    <xf numFmtId="0" fontId="77" fillId="0" borderId="4" xfId="0" applyFont="1" applyBorder="1" applyAlignment="1">
      <alignment horizontal="left" vertical="top" wrapText="1"/>
    </xf>
    <xf numFmtId="0" fontId="73" fillId="3" borderId="2" xfId="0" applyFont="1" applyFill="1" applyBorder="1" applyAlignment="1">
      <alignment horizontal="center" vertical="top" wrapText="1"/>
    </xf>
    <xf numFmtId="0" fontId="73" fillId="3" borderId="2" xfId="0" applyFont="1" applyFill="1" applyBorder="1" applyAlignment="1">
      <alignment horizontal="center" vertical="top"/>
    </xf>
    <xf numFmtId="0" fontId="73" fillId="3" borderId="3" xfId="0" applyFont="1" applyFill="1" applyBorder="1" applyAlignment="1">
      <alignment horizontal="center" vertical="top" wrapText="1"/>
    </xf>
    <xf numFmtId="0" fontId="73" fillId="3" borderId="4" xfId="0" applyFont="1" applyFill="1" applyBorder="1" applyAlignment="1">
      <alignment horizontal="center" vertical="top" wrapText="1"/>
    </xf>
    <xf numFmtId="0" fontId="73" fillId="3" borderId="3" xfId="0" applyFont="1" applyFill="1" applyBorder="1" applyAlignment="1">
      <alignment horizontal="left" vertical="top" wrapText="1"/>
    </xf>
    <xf numFmtId="0" fontId="73" fillId="3" borderId="4" xfId="0" applyFont="1" applyFill="1" applyBorder="1" applyAlignment="1">
      <alignment horizontal="left" vertical="top" wrapText="1"/>
    </xf>
    <xf numFmtId="0" fontId="73" fillId="0" borderId="0" xfId="0" applyFont="1" applyBorder="1" applyAlignment="1">
      <alignment horizontal="center" vertical="center" wrapText="1"/>
    </xf>
    <xf numFmtId="0" fontId="74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 vertical="center" wrapText="1"/>
    </xf>
    <xf numFmtId="0" fontId="73" fillId="3" borderId="3" xfId="0" applyFont="1" applyFill="1" applyBorder="1" applyAlignment="1">
      <alignment vertical="top" wrapText="1"/>
    </xf>
    <xf numFmtId="0" fontId="73" fillId="3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192" fontId="68" fillId="3" borderId="3" xfId="4" applyNumberFormat="1" applyFont="1" applyFill="1" applyBorder="1" applyAlignment="1">
      <alignment horizontal="center" vertical="top" wrapText="1"/>
    </xf>
    <xf numFmtId="192" fontId="68" fillId="3" borderId="6" xfId="4" applyNumberFormat="1" applyFont="1" applyFill="1" applyBorder="1" applyAlignment="1">
      <alignment horizontal="center" vertical="top" wrapText="1"/>
    </xf>
    <xf numFmtId="192" fontId="68" fillId="3" borderId="4" xfId="4" applyNumberFormat="1" applyFont="1" applyFill="1" applyBorder="1" applyAlignment="1">
      <alignment horizontal="center" vertical="top" wrapText="1"/>
    </xf>
    <xf numFmtId="0" fontId="51" fillId="3" borderId="0" xfId="0" applyFont="1" applyFill="1" applyBorder="1" applyAlignment="1">
      <alignment horizontal="center" vertical="top" wrapText="1"/>
    </xf>
    <xf numFmtId="0" fontId="51" fillId="3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68" fillId="3" borderId="3" xfId="9" applyFont="1" applyFill="1" applyBorder="1" applyAlignment="1">
      <alignment horizontal="center" vertical="top" wrapText="1"/>
    </xf>
    <xf numFmtId="0" fontId="68" fillId="3" borderId="6" xfId="9" applyFont="1" applyFill="1" applyBorder="1" applyAlignment="1">
      <alignment horizontal="center" vertical="top" wrapText="1"/>
    </xf>
    <xf numFmtId="0" fontId="68" fillId="3" borderId="4" xfId="9" applyFont="1" applyFill="1" applyBorder="1" applyAlignment="1">
      <alignment horizontal="center" vertical="top" wrapText="1"/>
    </xf>
    <xf numFmtId="0" fontId="69" fillId="3" borderId="3" xfId="0" applyFont="1" applyFill="1" applyBorder="1" applyAlignment="1">
      <alignment horizontal="left" vertical="top" wrapText="1"/>
    </xf>
    <xf numFmtId="0" fontId="69" fillId="3" borderId="6" xfId="0" applyFont="1" applyFill="1" applyBorder="1" applyAlignment="1">
      <alignment horizontal="left" vertical="top" wrapText="1"/>
    </xf>
    <xf numFmtId="0" fontId="69" fillId="3" borderId="4" xfId="0" applyFont="1" applyFill="1" applyBorder="1" applyAlignment="1">
      <alignment horizontal="left" vertical="top" wrapText="1"/>
    </xf>
    <xf numFmtId="188" fontId="68" fillId="3" borderId="3" xfId="17" applyNumberFormat="1" applyFont="1" applyFill="1" applyBorder="1" applyAlignment="1">
      <alignment horizontal="center" vertical="top" wrapText="1"/>
    </xf>
    <xf numFmtId="188" fontId="68" fillId="3" borderId="6" xfId="17" applyNumberFormat="1" applyFont="1" applyFill="1" applyBorder="1" applyAlignment="1">
      <alignment horizontal="center" vertical="top" wrapText="1"/>
    </xf>
    <xf numFmtId="188" fontId="68" fillId="3" borderId="4" xfId="17" applyNumberFormat="1" applyFont="1" applyFill="1" applyBorder="1" applyAlignment="1">
      <alignment horizontal="center" vertical="top" wrapText="1"/>
    </xf>
    <xf numFmtId="0" fontId="68" fillId="3" borderId="3" xfId="4" applyFont="1" applyFill="1" applyBorder="1" applyAlignment="1">
      <alignment horizontal="center" vertical="top" wrapText="1"/>
    </xf>
    <xf numFmtId="0" fontId="69" fillId="3" borderId="6" xfId="0" applyFont="1" applyFill="1" applyBorder="1" applyAlignment="1">
      <alignment vertical="top" wrapText="1"/>
    </xf>
    <xf numFmtId="0" fontId="69" fillId="3" borderId="4" xfId="0" applyFont="1" applyFill="1" applyBorder="1" applyAlignment="1">
      <alignment vertical="top" wrapText="1"/>
    </xf>
    <xf numFmtId="0" fontId="68" fillId="3" borderId="3" xfId="4" applyFont="1" applyFill="1" applyBorder="1" applyAlignment="1">
      <alignment horizontal="left" vertical="top" wrapText="1"/>
    </xf>
    <xf numFmtId="0" fontId="68" fillId="3" borderId="6" xfId="4" applyFont="1" applyFill="1" applyBorder="1" applyAlignment="1">
      <alignment horizontal="left" vertical="top" wrapText="1"/>
    </xf>
    <xf numFmtId="0" fontId="68" fillId="3" borderId="4" xfId="4" applyFont="1" applyFill="1" applyBorder="1" applyAlignment="1">
      <alignment horizontal="left" vertical="top" wrapText="1"/>
    </xf>
    <xf numFmtId="0" fontId="68" fillId="3" borderId="6" xfId="4" applyFont="1" applyFill="1" applyBorder="1" applyAlignment="1">
      <alignment horizontal="center" vertical="top" wrapText="1"/>
    </xf>
    <xf numFmtId="0" fontId="68" fillId="3" borderId="4" xfId="4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left" vertical="top" wrapText="1"/>
    </xf>
    <xf numFmtId="188" fontId="28" fillId="3" borderId="3" xfId="17" applyNumberFormat="1" applyFont="1" applyFill="1" applyBorder="1" applyAlignment="1">
      <alignment horizontal="center" vertical="top" wrapText="1"/>
    </xf>
    <xf numFmtId="188" fontId="28" fillId="3" borderId="6" xfId="17" applyNumberFormat="1" applyFont="1" applyFill="1" applyBorder="1" applyAlignment="1">
      <alignment horizontal="center" vertical="top" wrapText="1"/>
    </xf>
    <xf numFmtId="188" fontId="28" fillId="3" borderId="4" xfId="17" applyNumberFormat="1" applyFont="1" applyFill="1" applyBorder="1" applyAlignment="1">
      <alignment horizontal="center" vertical="top" wrapText="1"/>
    </xf>
    <xf numFmtId="0" fontId="68" fillId="3" borderId="2" xfId="9" applyFont="1" applyFill="1" applyBorder="1" applyAlignment="1">
      <alignment horizontal="center" vertical="top" wrapText="1"/>
    </xf>
    <xf numFmtId="0" fontId="69" fillId="3" borderId="2" xfId="0" applyFont="1" applyFill="1" applyBorder="1" applyAlignment="1">
      <alignment horizontal="left" vertical="top" wrapText="1"/>
    </xf>
    <xf numFmtId="188" fontId="68" fillId="3" borderId="2" xfId="17" applyNumberFormat="1" applyFont="1" applyFill="1" applyBorder="1" applyAlignment="1">
      <alignment horizontal="center" vertical="top" wrapText="1"/>
    </xf>
    <xf numFmtId="188" fontId="28" fillId="3" borderId="2" xfId="17" applyNumberFormat="1" applyFont="1" applyFill="1" applyBorder="1" applyAlignment="1">
      <alignment horizontal="center" vertical="top" wrapText="1"/>
    </xf>
    <xf numFmtId="0" fontId="28" fillId="3" borderId="2" xfId="4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vertical="top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8" xfId="0" applyNumberFormat="1" applyFont="1" applyBorder="1" applyAlignment="1">
      <alignment horizontal="right" wrapText="1"/>
    </xf>
    <xf numFmtId="0" fontId="19" fillId="3" borderId="0" xfId="9" applyFont="1" applyFill="1" applyBorder="1" applyAlignment="1">
      <alignment horizontal="center" vertical="top" wrapText="1"/>
    </xf>
    <xf numFmtId="0" fontId="19" fillId="3" borderId="0" xfId="9" applyFont="1" applyFill="1" applyBorder="1" applyAlignment="1">
      <alignment horizontal="center" vertical="center" wrapText="1"/>
    </xf>
    <xf numFmtId="189" fontId="19" fillId="3" borderId="0" xfId="9" applyNumberFormat="1" applyFont="1" applyFill="1" applyBorder="1" applyAlignment="1">
      <alignment horizontal="center" vertical="top" wrapText="1"/>
    </xf>
    <xf numFmtId="0" fontId="43" fillId="6" borderId="3" xfId="10" applyFont="1" applyFill="1" applyBorder="1" applyAlignment="1">
      <alignment horizontal="center" vertical="center" wrapText="1"/>
    </xf>
    <xf numFmtId="0" fontId="43" fillId="6" borderId="4" xfId="10" applyFont="1" applyFill="1" applyBorder="1" applyAlignment="1">
      <alignment horizontal="center" vertical="center" wrapText="1"/>
    </xf>
    <xf numFmtId="43" fontId="43" fillId="6" borderId="3" xfId="5" applyFont="1" applyFill="1" applyBorder="1" applyAlignment="1">
      <alignment horizontal="center" vertical="center" wrapText="1"/>
    </xf>
    <xf numFmtId="43" fontId="43" fillId="6" borderId="4" xfId="5" applyFont="1" applyFill="1" applyBorder="1" applyAlignment="1">
      <alignment horizontal="center" vertical="center" wrapText="1"/>
    </xf>
    <xf numFmtId="0" fontId="43" fillId="6" borderId="5" xfId="10" applyFont="1" applyFill="1" applyBorder="1" applyAlignment="1">
      <alignment horizontal="center" vertical="center" wrapText="1"/>
    </xf>
    <xf numFmtId="0" fontId="43" fillId="6" borderId="12" xfId="10" applyFont="1" applyFill="1" applyBorder="1" applyAlignment="1">
      <alignment horizontal="center" vertical="center" wrapText="1"/>
    </xf>
    <xf numFmtId="192" fontId="43" fillId="6" borderId="3" xfId="10" applyNumberFormat="1" applyFont="1" applyFill="1" applyBorder="1" applyAlignment="1">
      <alignment horizontal="center" vertical="center" wrapText="1"/>
    </xf>
    <xf numFmtId="192" fontId="43" fillId="6" borderId="4" xfId="10" applyNumberFormat="1" applyFont="1" applyFill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right" vertical="top" wrapText="1"/>
    </xf>
    <xf numFmtId="3" fontId="19" fillId="0" borderId="8" xfId="0" applyNumberFormat="1" applyFont="1" applyBorder="1" applyAlignment="1">
      <alignment horizontal="right" vertical="top" wrapText="1"/>
    </xf>
    <xf numFmtId="3" fontId="19" fillId="0" borderId="5" xfId="0" applyNumberFormat="1" applyFont="1" applyBorder="1" applyAlignment="1">
      <alignment horizontal="right" wrapText="1"/>
    </xf>
    <xf numFmtId="3" fontId="19" fillId="0" borderId="12" xfId="0" applyNumberFormat="1" applyFont="1" applyBorder="1" applyAlignment="1">
      <alignment horizontal="right" wrapText="1"/>
    </xf>
    <xf numFmtId="0" fontId="64" fillId="0" borderId="0" xfId="0" applyFont="1" applyBorder="1" applyAlignment="1">
      <alignment horizontal="center"/>
    </xf>
    <xf numFmtId="0" fontId="65" fillId="0" borderId="0" xfId="0" applyFont="1" applyBorder="1" applyAlignment="1">
      <alignment horizontal="center"/>
    </xf>
    <xf numFmtId="0" fontId="63" fillId="0" borderId="0" xfId="0" applyFont="1" applyAlignment="1">
      <alignment horizontal="center"/>
    </xf>
    <xf numFmtId="3" fontId="64" fillId="9" borderId="25" xfId="0" applyNumberFormat="1" applyFont="1" applyFill="1" applyBorder="1" applyAlignment="1">
      <alignment horizontal="center" vertical="center" wrapText="1"/>
    </xf>
    <xf numFmtId="3" fontId="64" fillId="9" borderId="31" xfId="0" applyNumberFormat="1" applyFont="1" applyFill="1" applyBorder="1" applyAlignment="1">
      <alignment horizontal="center" vertical="center" wrapText="1"/>
    </xf>
    <xf numFmtId="3" fontId="64" fillId="9" borderId="43" xfId="0" applyNumberFormat="1" applyFont="1" applyFill="1" applyBorder="1" applyAlignment="1">
      <alignment horizontal="center" vertical="center" wrapText="1"/>
    </xf>
    <xf numFmtId="0" fontId="64" fillId="9" borderId="26" xfId="0" applyFont="1" applyFill="1" applyBorder="1" applyAlignment="1">
      <alignment horizontal="center" vertical="center" wrapText="1"/>
    </xf>
    <xf numFmtId="0" fontId="64" fillId="9" borderId="27" xfId="0" applyFont="1" applyFill="1" applyBorder="1" applyAlignment="1">
      <alignment horizontal="center" vertical="center" wrapText="1"/>
    </xf>
    <xf numFmtId="0" fontId="64" fillId="9" borderId="32" xfId="0" applyFont="1" applyFill="1" applyBorder="1" applyAlignment="1">
      <alignment horizontal="center" vertical="center" wrapText="1"/>
    </xf>
    <xf numFmtId="0" fontId="64" fillId="9" borderId="37" xfId="0" applyFont="1" applyFill="1" applyBorder="1" applyAlignment="1">
      <alignment horizontal="center" vertical="center" wrapText="1"/>
    </xf>
    <xf numFmtId="0" fontId="64" fillId="9" borderId="28" xfId="0" applyFont="1" applyFill="1" applyBorder="1" applyAlignment="1">
      <alignment horizontal="center" vertical="center" wrapText="1"/>
    </xf>
    <xf numFmtId="0" fontId="64" fillId="9" borderId="29" xfId="0" applyFont="1" applyFill="1" applyBorder="1" applyAlignment="1">
      <alignment horizontal="center" vertical="center" wrapText="1"/>
    </xf>
    <xf numFmtId="0" fontId="64" fillId="9" borderId="33" xfId="0" applyFont="1" applyFill="1" applyBorder="1" applyAlignment="1">
      <alignment horizontal="center" vertical="center" wrapText="1"/>
    </xf>
    <xf numFmtId="0" fontId="64" fillId="9" borderId="3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3" fontId="19" fillId="8" borderId="25" xfId="0" applyNumberFormat="1" applyFont="1" applyFill="1" applyBorder="1" applyAlignment="1">
      <alignment horizontal="center" vertical="center" wrapText="1"/>
    </xf>
    <xf numFmtId="3" fontId="19" fillId="8" borderId="31" xfId="0" applyNumberFormat="1" applyFont="1" applyFill="1" applyBorder="1" applyAlignment="1">
      <alignment horizontal="center" vertical="center" wrapText="1"/>
    </xf>
    <xf numFmtId="3" fontId="19" fillId="8" borderId="43" xfId="0" applyNumberFormat="1" applyFont="1" applyFill="1" applyBorder="1" applyAlignment="1">
      <alignment horizontal="center" vertical="center" wrapText="1"/>
    </xf>
    <xf numFmtId="0" fontId="19" fillId="8" borderId="26" xfId="0" applyFont="1" applyFill="1" applyBorder="1" applyAlignment="1">
      <alignment horizontal="center" vertical="center" wrapText="1"/>
    </xf>
    <xf numFmtId="0" fontId="19" fillId="8" borderId="27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9" fillId="8" borderId="37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19" fillId="8" borderId="33" xfId="0" applyFont="1" applyFill="1" applyBorder="1" applyAlignment="1">
      <alignment horizontal="center" vertical="center" wrapText="1"/>
    </xf>
    <xf numFmtId="0" fontId="19" fillId="8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3" fontId="19" fillId="7" borderId="25" xfId="0" applyNumberFormat="1" applyFont="1" applyFill="1" applyBorder="1" applyAlignment="1">
      <alignment horizontal="center" vertical="top" wrapText="1"/>
    </xf>
    <xf numFmtId="3" fontId="19" fillId="7" borderId="31" xfId="0" applyNumberFormat="1" applyFont="1" applyFill="1" applyBorder="1" applyAlignment="1">
      <alignment horizontal="center" vertical="top" wrapText="1"/>
    </xf>
    <xf numFmtId="3" fontId="19" fillId="7" borderId="36" xfId="0" applyNumberFormat="1" applyFont="1" applyFill="1" applyBorder="1" applyAlignment="1">
      <alignment horizontal="center" vertical="top" wrapText="1"/>
    </xf>
    <xf numFmtId="0" fontId="19" fillId="7" borderId="26" xfId="0" applyFont="1" applyFill="1" applyBorder="1" applyAlignment="1">
      <alignment horizontal="center" vertical="top" wrapText="1"/>
    </xf>
    <xf numFmtId="0" fontId="19" fillId="7" borderId="27" xfId="0" applyFont="1" applyFill="1" applyBorder="1" applyAlignment="1">
      <alignment horizontal="center" vertical="top" wrapText="1"/>
    </xf>
    <xf numFmtId="0" fontId="19" fillId="7" borderId="32" xfId="0" applyFont="1" applyFill="1" applyBorder="1" applyAlignment="1">
      <alignment horizontal="center" vertical="top" wrapText="1"/>
    </xf>
    <xf numFmtId="0" fontId="19" fillId="7" borderId="37" xfId="0" applyFont="1" applyFill="1" applyBorder="1" applyAlignment="1">
      <alignment horizontal="center" vertical="top" wrapText="1"/>
    </xf>
    <xf numFmtId="0" fontId="19" fillId="7" borderId="28" xfId="0" applyFont="1" applyFill="1" applyBorder="1" applyAlignment="1">
      <alignment horizontal="center" vertical="top" wrapText="1"/>
    </xf>
    <xf numFmtId="0" fontId="19" fillId="7" borderId="29" xfId="0" applyFont="1" applyFill="1" applyBorder="1" applyAlignment="1">
      <alignment horizontal="center" vertical="top" wrapText="1"/>
    </xf>
    <xf numFmtId="0" fontId="19" fillId="7" borderId="33" xfId="0" applyFont="1" applyFill="1" applyBorder="1" applyAlignment="1">
      <alignment horizontal="center" vertical="top" wrapText="1"/>
    </xf>
    <xf numFmtId="0" fontId="19" fillId="7" borderId="34" xfId="0" applyFont="1" applyFill="1" applyBorder="1" applyAlignment="1">
      <alignment horizontal="center" vertical="top" wrapText="1"/>
    </xf>
    <xf numFmtId="4" fontId="7" fillId="0" borderId="3" xfId="0" applyNumberFormat="1" applyFont="1" applyFill="1" applyBorder="1" applyAlignment="1">
      <alignment horizontal="center" vertical="top" wrapText="1"/>
    </xf>
    <xf numFmtId="4" fontId="7" fillId="0" borderId="6" xfId="0" applyNumberFormat="1" applyFont="1" applyFill="1" applyBorder="1" applyAlignment="1">
      <alignment horizontal="center" vertical="top" wrapText="1"/>
    </xf>
    <xf numFmtId="4" fontId="7" fillId="0" borderId="4" xfId="0" applyNumberFormat="1" applyFont="1" applyFill="1" applyBorder="1" applyAlignment="1">
      <alignment horizontal="center" vertical="top" wrapText="1"/>
    </xf>
    <xf numFmtId="43" fontId="9" fillId="0" borderId="3" xfId="1" applyFont="1" applyBorder="1" applyAlignment="1">
      <alignment horizontal="center" vertical="top" wrapText="1"/>
    </xf>
    <xf numFmtId="43" fontId="9" fillId="0" borderId="6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43" fontId="7" fillId="0" borderId="3" xfId="1" applyFont="1" applyFill="1" applyBorder="1" applyAlignment="1">
      <alignment horizontal="center" vertical="top" wrapText="1"/>
    </xf>
    <xf numFmtId="43" fontId="7" fillId="0" borderId="6" xfId="1" applyFont="1" applyFill="1" applyBorder="1" applyAlignment="1">
      <alignment horizontal="center" vertical="top" wrapText="1"/>
    </xf>
    <xf numFmtId="43" fontId="7" fillId="0" borderId="4" xfId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51" fillId="0" borderId="0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4" xfId="0" applyNumberFormat="1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0" fontId="7" fillId="3" borderId="5" xfId="0" quotePrefix="1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12" xfId="0" quotePrefix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89" fontId="19" fillId="0" borderId="0" xfId="0" applyNumberFormat="1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4" fontId="19" fillId="0" borderId="3" xfId="1" applyNumberFormat="1" applyFont="1" applyBorder="1" applyAlignment="1">
      <alignment horizontal="center" vertical="center" wrapText="1"/>
    </xf>
    <xf numFmtId="4" fontId="19" fillId="0" borderId="6" xfId="1" applyNumberFormat="1" applyFont="1" applyBorder="1" applyAlignment="1">
      <alignment horizontal="center" vertical="center" wrapText="1"/>
    </xf>
    <xf numFmtId="4" fontId="19" fillId="0" borderId="4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43" fontId="7" fillId="3" borderId="2" xfId="1" applyFont="1" applyFill="1" applyBorder="1" applyAlignment="1">
      <alignment horizontal="right" vertical="top" wrapText="1"/>
    </xf>
    <xf numFmtId="43" fontId="7" fillId="0" borderId="3" xfId="1" applyFont="1" applyBorder="1" applyAlignment="1">
      <alignment horizontal="center" vertical="top" wrapText="1"/>
    </xf>
    <xf numFmtId="43" fontId="7" fillId="0" borderId="4" xfId="1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189" fontId="7" fillId="3" borderId="3" xfId="0" applyNumberFormat="1" applyFont="1" applyFill="1" applyBorder="1" applyAlignment="1">
      <alignment horizontal="center" vertical="top" wrapText="1"/>
    </xf>
    <xf numFmtId="189" fontId="7" fillId="3" borderId="4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3" fontId="7" fillId="3" borderId="2" xfId="1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4" fontId="7" fillId="3" borderId="3" xfId="0" applyNumberFormat="1" applyFont="1" applyFill="1" applyBorder="1" applyAlignment="1">
      <alignment horizontal="center" vertical="top" wrapText="1"/>
    </xf>
    <xf numFmtId="4" fontId="7" fillId="3" borderId="6" xfId="0" applyNumberFormat="1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189" fontId="7" fillId="0" borderId="3" xfId="0" applyNumberFormat="1" applyFont="1" applyFill="1" applyBorder="1" applyAlignment="1">
      <alignment horizontal="center" vertical="top" wrapText="1"/>
    </xf>
    <xf numFmtId="189" fontId="7" fillId="0" borderId="6" xfId="0" applyNumberFormat="1" applyFont="1" applyFill="1" applyBorder="1" applyAlignment="1">
      <alignment horizontal="center" vertical="top" wrapText="1"/>
    </xf>
    <xf numFmtId="189" fontId="7" fillId="0" borderId="4" xfId="0" applyNumberFormat="1" applyFont="1" applyFill="1" applyBorder="1" applyAlignment="1">
      <alignment horizontal="center" vertical="top" wrapText="1"/>
    </xf>
    <xf numFmtId="189" fontId="7" fillId="3" borderId="6" xfId="0" applyNumberFormat="1" applyFont="1" applyFill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 shrinkToFit="1"/>
    </xf>
    <xf numFmtId="0" fontId="27" fillId="0" borderId="6" xfId="0" applyFont="1" applyBorder="1" applyAlignment="1">
      <alignment horizontal="center" vertical="top" wrapText="1" shrinkToFit="1"/>
    </xf>
    <xf numFmtId="0" fontId="27" fillId="0" borderId="4" xfId="0" applyFont="1" applyBorder="1" applyAlignment="1">
      <alignment horizontal="center" vertical="top" wrapText="1" shrinkToFit="1"/>
    </xf>
    <xf numFmtId="0" fontId="27" fillId="0" borderId="3" xfId="0" applyFont="1" applyBorder="1" applyAlignment="1">
      <alignment horizontal="left" vertical="top" wrapText="1" shrinkToFit="1"/>
    </xf>
    <xf numFmtId="0" fontId="27" fillId="0" borderId="6" xfId="0" applyFont="1" applyBorder="1" applyAlignment="1">
      <alignment horizontal="left" vertical="top" wrapText="1" shrinkToFit="1"/>
    </xf>
    <xf numFmtId="0" fontId="27" fillId="0" borderId="4" xfId="0" applyFont="1" applyBorder="1" applyAlignment="1">
      <alignment horizontal="left" vertical="top" wrapText="1" shrinkToFit="1"/>
    </xf>
    <xf numFmtId="43" fontId="27" fillId="0" borderId="3" xfId="1" applyFont="1" applyFill="1" applyBorder="1" applyAlignment="1">
      <alignment horizontal="center" vertical="top" wrapText="1" shrinkToFit="1"/>
    </xf>
    <xf numFmtId="43" fontId="27" fillId="0" borderId="6" xfId="1" applyFont="1" applyFill="1" applyBorder="1" applyAlignment="1">
      <alignment horizontal="center" vertical="top" wrapText="1" shrinkToFit="1"/>
    </xf>
    <xf numFmtId="43" fontId="27" fillId="0" borderId="4" xfId="1" applyFont="1" applyFill="1" applyBorder="1" applyAlignment="1">
      <alignment horizontal="center" vertical="top" wrapText="1" shrinkToFit="1"/>
    </xf>
    <xf numFmtId="4" fontId="39" fillId="5" borderId="3" xfId="0" applyNumberFormat="1" applyFont="1" applyFill="1" applyBorder="1" applyAlignment="1">
      <alignment horizontal="center" vertical="top" wrapText="1"/>
    </xf>
    <xf numFmtId="4" fontId="39" fillId="5" borderId="6" xfId="0" applyNumberFormat="1" applyFont="1" applyFill="1" applyBorder="1" applyAlignment="1">
      <alignment horizontal="center" vertical="top" wrapText="1"/>
    </xf>
    <xf numFmtId="4" fontId="39" fillId="5" borderId="4" xfId="0" applyNumberFormat="1" applyFont="1" applyFill="1" applyBorder="1" applyAlignment="1">
      <alignment horizontal="center" vertical="top" wrapText="1"/>
    </xf>
    <xf numFmtId="4" fontId="39" fillId="5" borderId="9" xfId="0" applyNumberFormat="1" applyFont="1" applyFill="1" applyBorder="1" applyAlignment="1">
      <alignment horizontal="center" vertical="top" wrapText="1"/>
    </xf>
    <xf numFmtId="4" fontId="39" fillId="5" borderId="7" xfId="0" applyNumberFormat="1" applyFont="1" applyFill="1" applyBorder="1" applyAlignment="1">
      <alignment horizontal="center" vertical="top" wrapText="1"/>
    </xf>
    <xf numFmtId="4" fontId="39" fillId="5" borderId="8" xfId="0" applyNumberFormat="1" applyFont="1" applyFill="1" applyBorder="1" applyAlignment="1">
      <alignment horizontal="center" vertical="top" wrapText="1"/>
    </xf>
    <xf numFmtId="0" fontId="39" fillId="5" borderId="3" xfId="0" applyFont="1" applyFill="1" applyBorder="1" applyAlignment="1">
      <alignment horizontal="center" vertical="top" wrapText="1"/>
    </xf>
    <xf numFmtId="0" fontId="39" fillId="5" borderId="6" xfId="0" applyFont="1" applyFill="1" applyBorder="1" applyAlignment="1">
      <alignment horizontal="center" vertical="top" wrapText="1"/>
    </xf>
    <xf numFmtId="0" fontId="39" fillId="5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 shrinkToFit="1"/>
    </xf>
    <xf numFmtId="0" fontId="9" fillId="0" borderId="0" xfId="0" applyFont="1" applyAlignment="1">
      <alignment horizontal="center" wrapText="1"/>
    </xf>
    <xf numFmtId="0" fontId="3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7" fillId="0" borderId="2" xfId="0" applyFont="1" applyBorder="1" applyAlignment="1">
      <alignment horizontal="center" vertical="center" wrapText="1" shrinkToFit="1"/>
    </xf>
    <xf numFmtId="0" fontId="27" fillId="0" borderId="3" xfId="0" applyFont="1" applyBorder="1" applyAlignment="1">
      <alignment horizontal="center" vertical="center" wrapText="1" shrinkToFit="1"/>
    </xf>
    <xf numFmtId="0" fontId="27" fillId="0" borderId="6" xfId="0" applyFont="1" applyBorder="1" applyAlignment="1">
      <alignment horizontal="center" vertical="center" wrapText="1" shrinkToFit="1"/>
    </xf>
    <xf numFmtId="43" fontId="27" fillId="0" borderId="2" xfId="1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wrapText="1" shrinkToFit="1"/>
    </xf>
    <xf numFmtId="0" fontId="27" fillId="0" borderId="18" xfId="0" applyFont="1" applyBorder="1" applyAlignment="1">
      <alignment horizontal="center" vertical="center" wrapText="1" shrinkToFit="1"/>
    </xf>
    <xf numFmtId="0" fontId="27" fillId="0" borderId="9" xfId="0" applyFont="1" applyBorder="1" applyAlignment="1">
      <alignment horizontal="center" vertical="center" wrapText="1" shrinkToFit="1"/>
    </xf>
    <xf numFmtId="0" fontId="27" fillId="0" borderId="7" xfId="0" applyFont="1" applyBorder="1" applyAlignment="1">
      <alignment horizontal="center" vertical="center" wrapText="1" shrinkToFit="1"/>
    </xf>
    <xf numFmtId="43" fontId="27" fillId="0" borderId="2" xfId="1" applyFont="1" applyFill="1" applyBorder="1" applyAlignment="1">
      <alignment horizontal="right" vertical="center" wrapText="1" shrinkToFit="1"/>
    </xf>
    <xf numFmtId="43" fontId="27" fillId="0" borderId="3" xfId="1" applyFont="1" applyFill="1" applyBorder="1" applyAlignment="1">
      <alignment horizontal="right" vertical="center" wrapText="1" shrinkToFit="1"/>
    </xf>
    <xf numFmtId="0" fontId="27" fillId="0" borderId="12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 shrinkToFit="1"/>
    </xf>
    <xf numFmtId="43" fontId="27" fillId="0" borderId="3" xfId="1" applyFont="1" applyFill="1" applyBorder="1" applyAlignment="1">
      <alignment horizontal="center" vertical="center" wrapText="1" shrinkToFit="1"/>
    </xf>
    <xf numFmtId="43" fontId="27" fillId="0" borderId="6" xfId="1" applyFont="1" applyFill="1" applyBorder="1" applyAlignment="1">
      <alignment horizontal="center" vertical="center" wrapText="1" shrinkToFit="1"/>
    </xf>
    <xf numFmtId="43" fontId="27" fillId="0" borderId="4" xfId="1" applyFont="1" applyFill="1" applyBorder="1" applyAlignment="1">
      <alignment horizontal="center" vertical="center" wrapText="1" shrinkToFit="1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187" fontId="8" fillId="0" borderId="3" xfId="0" applyNumberFormat="1" applyFont="1" applyBorder="1" applyAlignment="1">
      <alignment horizontal="center" vertical="center" wrapText="1"/>
    </xf>
    <xf numFmtId="187" fontId="8" fillId="0" borderId="4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 shrinkToFit="1"/>
    </xf>
    <xf numFmtId="0" fontId="34" fillId="0" borderId="0" xfId="0" applyFont="1" applyFill="1" applyBorder="1" applyAlignment="1">
      <alignment horizontal="center" vertical="top" wrapText="1"/>
    </xf>
    <xf numFmtId="0" fontId="46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 shrinkToFit="1"/>
    </xf>
    <xf numFmtId="0" fontId="30" fillId="0" borderId="2" xfId="0" applyNumberFormat="1" applyFont="1" applyFill="1" applyBorder="1" applyAlignment="1">
      <alignment horizontal="center" vertical="top" wrapText="1" shrinkToFit="1"/>
    </xf>
    <xf numFmtId="43" fontId="30" fillId="0" borderId="2" xfId="1" applyFont="1" applyFill="1" applyBorder="1" applyAlignment="1">
      <alignment horizontal="center" vertical="top" wrapText="1" shrinkToFit="1"/>
    </xf>
    <xf numFmtId="0" fontId="29" fillId="0" borderId="0" xfId="0" applyFont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43" fontId="29" fillId="2" borderId="2" xfId="1" applyFont="1" applyFill="1" applyBorder="1" applyAlignment="1">
      <alignment horizontal="center" vertical="center" wrapText="1"/>
    </xf>
    <xf numFmtId="43" fontId="29" fillId="2" borderId="3" xfId="1" applyFont="1" applyFill="1" applyBorder="1" applyAlignment="1">
      <alignment horizontal="center" vertical="center" wrapText="1"/>
    </xf>
    <xf numFmtId="0" fontId="19" fillId="0" borderId="0" xfId="4" applyFont="1" applyBorder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43" fontId="8" fillId="2" borderId="2" xfId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4" fontId="14" fillId="2" borderId="3" xfId="0" applyNumberFormat="1" applyFont="1" applyFill="1" applyBorder="1" applyAlignment="1">
      <alignment horizontal="center" vertical="top" wrapText="1"/>
    </xf>
    <xf numFmtId="4" fontId="14" fillId="2" borderId="4" xfId="0" applyNumberFormat="1" applyFont="1" applyFill="1" applyBorder="1" applyAlignment="1">
      <alignment horizontal="center" vertical="top" wrapText="1"/>
    </xf>
    <xf numFmtId="4" fontId="14" fillId="2" borderId="2" xfId="0" applyNumberFormat="1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 wrapText="1"/>
    </xf>
    <xf numFmtId="0" fontId="19" fillId="0" borderId="0" xfId="9" applyFont="1" applyFill="1" applyBorder="1" applyAlignment="1">
      <alignment horizontal="center" vertical="top" wrapText="1"/>
    </xf>
    <xf numFmtId="15" fontId="19" fillId="0" borderId="1" xfId="9" applyNumberFormat="1" applyFont="1" applyFill="1" applyBorder="1" applyAlignment="1">
      <alignment horizontal="center" vertical="top" wrapText="1"/>
    </xf>
    <xf numFmtId="0" fontId="26" fillId="0" borderId="0" xfId="4" applyFont="1" applyAlignment="1">
      <alignment horizontal="center" wrapText="1"/>
    </xf>
    <xf numFmtId="0" fontId="19" fillId="4" borderId="3" xfId="10" applyFont="1" applyFill="1" applyBorder="1" applyAlignment="1">
      <alignment horizontal="center" vertical="center" wrapText="1"/>
    </xf>
    <xf numFmtId="0" fontId="19" fillId="4" borderId="4" xfId="10" applyFont="1" applyFill="1" applyBorder="1" applyAlignment="1">
      <alignment horizontal="center" vertical="center" wrapText="1"/>
    </xf>
    <xf numFmtId="0" fontId="19" fillId="4" borderId="2" xfId="10" applyFont="1" applyFill="1" applyBorder="1" applyAlignment="1">
      <alignment horizontal="center" vertical="center" wrapText="1"/>
    </xf>
    <xf numFmtId="43" fontId="19" fillId="4" borderId="2" xfId="5" applyFont="1" applyFill="1" applyBorder="1" applyAlignment="1">
      <alignment horizontal="center" vertical="center" wrapText="1"/>
    </xf>
    <xf numFmtId="187" fontId="19" fillId="4" borderId="2" xfId="10" applyNumberFormat="1" applyFont="1" applyFill="1" applyBorder="1" applyAlignment="1">
      <alignment horizontal="center" vertical="center" wrapText="1"/>
    </xf>
    <xf numFmtId="0" fontId="19" fillId="0" borderId="5" xfId="10" applyFont="1" applyBorder="1" applyAlignment="1">
      <alignment horizontal="center" vertical="center" wrapText="1"/>
    </xf>
    <xf numFmtId="0" fontId="19" fillId="0" borderId="12" xfId="10" applyFont="1" applyBorder="1" applyAlignment="1">
      <alignment horizontal="center" vertical="center" wrapText="1"/>
    </xf>
    <xf numFmtId="0" fontId="19" fillId="0" borderId="3" xfId="10" applyFont="1" applyBorder="1" applyAlignment="1">
      <alignment horizontal="center" vertical="center" wrapText="1"/>
    </xf>
    <xf numFmtId="0" fontId="19" fillId="0" borderId="4" xfId="10" applyFont="1" applyBorder="1" applyAlignment="1">
      <alignment horizontal="center" vertical="center" wrapText="1"/>
    </xf>
    <xf numFmtId="187" fontId="19" fillId="0" borderId="3" xfId="10" applyNumberFormat="1" applyFont="1" applyBorder="1" applyAlignment="1">
      <alignment horizontal="center" vertical="center" wrapText="1"/>
    </xf>
    <xf numFmtId="187" fontId="19" fillId="0" borderId="4" xfId="10" applyNumberFormat="1" applyFont="1" applyBorder="1" applyAlignment="1">
      <alignment horizontal="center" vertical="center" wrapText="1"/>
    </xf>
    <xf numFmtId="43" fontId="19" fillId="0" borderId="3" xfId="5" applyFont="1" applyBorder="1" applyAlignment="1">
      <alignment horizontal="center" vertical="center" wrapText="1"/>
    </xf>
    <xf numFmtId="43" fontId="19" fillId="0" borderId="4" xfId="5" applyFont="1" applyBorder="1" applyAlignment="1">
      <alignment horizontal="center" vertical="center" wrapText="1"/>
    </xf>
    <xf numFmtId="0" fontId="56" fillId="3" borderId="5" xfId="0" quotePrefix="1" applyFont="1" applyFill="1" applyBorder="1" applyAlignment="1">
      <alignment horizontal="center" vertical="center" wrapText="1"/>
    </xf>
    <xf numFmtId="0" fontId="56" fillId="3" borderId="11" xfId="0" quotePrefix="1" applyFont="1" applyFill="1" applyBorder="1" applyAlignment="1">
      <alignment horizontal="center" vertical="center" wrapText="1"/>
    </xf>
    <xf numFmtId="0" fontId="56" fillId="3" borderId="12" xfId="0" quotePrefix="1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wrapText="1"/>
    </xf>
    <xf numFmtId="0" fontId="51" fillId="0" borderId="0" xfId="0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3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91" fontId="9" fillId="0" borderId="3" xfId="0" applyNumberFormat="1" applyFont="1" applyFill="1" applyBorder="1" applyAlignment="1">
      <alignment horizontal="center" vertical="center" wrapText="1"/>
    </xf>
    <xf numFmtId="191" fontId="9" fillId="0" borderId="4" xfId="0" applyNumberFormat="1" applyFont="1" applyFill="1" applyBorder="1" applyAlignment="1">
      <alignment horizontal="center" vertical="center" wrapText="1"/>
    </xf>
    <xf numFmtId="191" fontId="9" fillId="0" borderId="3" xfId="0" applyNumberFormat="1" applyFont="1" applyFill="1" applyBorder="1" applyAlignment="1">
      <alignment horizontal="center" vertical="top" wrapText="1"/>
    </xf>
    <xf numFmtId="191" fontId="9" fillId="0" borderId="4" xfId="0" applyNumberFormat="1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53" fillId="0" borderId="1" xfId="0" applyFont="1" applyFill="1" applyBorder="1" applyAlignment="1">
      <alignment horizontal="center" wrapText="1"/>
    </xf>
    <xf numFmtId="0" fontId="65" fillId="2" borderId="2" xfId="0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0" fontId="9" fillId="11" borderId="5" xfId="4" applyFont="1" applyFill="1" applyBorder="1" applyAlignment="1">
      <alignment horizontal="center" wrapText="1"/>
    </xf>
    <xf numFmtId="0" fontId="9" fillId="11" borderId="12" xfId="4" applyFont="1" applyFill="1" applyBorder="1" applyAlignment="1">
      <alignment horizontal="center" wrapText="1"/>
    </xf>
    <xf numFmtId="0" fontId="9" fillId="10" borderId="5" xfId="4" applyFont="1" applyFill="1" applyBorder="1" applyAlignment="1">
      <alignment horizontal="center" wrapText="1"/>
    </xf>
    <xf numFmtId="0" fontId="9" fillId="10" borderId="12" xfId="4" applyFont="1" applyFill="1" applyBorder="1" applyAlignment="1">
      <alignment horizont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6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11" borderId="3" xfId="4" applyFont="1" applyFill="1" applyBorder="1" applyAlignment="1">
      <alignment horizontal="center" vertical="center" wrapText="1"/>
    </xf>
    <xf numFmtId="0" fontId="9" fillId="11" borderId="4" xfId="4" applyFont="1" applyFill="1" applyBorder="1" applyAlignment="1">
      <alignment horizontal="center" vertical="center" wrapText="1"/>
    </xf>
    <xf numFmtId="43" fontId="9" fillId="11" borderId="3" xfId="5" applyFont="1" applyFill="1" applyBorder="1" applyAlignment="1">
      <alignment horizontal="center" vertical="center" wrapText="1"/>
    </xf>
    <xf numFmtId="43" fontId="9" fillId="11" borderId="4" xfId="5" applyFont="1" applyFill="1" applyBorder="1" applyAlignment="1">
      <alignment horizontal="center" vertical="center" wrapText="1"/>
    </xf>
    <xf numFmtId="43" fontId="9" fillId="10" borderId="3" xfId="5" applyFont="1" applyFill="1" applyBorder="1" applyAlignment="1">
      <alignment horizontal="center" vertical="center" wrapText="1"/>
    </xf>
    <xf numFmtId="43" fontId="9" fillId="10" borderId="4" xfId="5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91" fontId="8" fillId="0" borderId="5" xfId="0" applyNumberFormat="1" applyFont="1" applyBorder="1" applyAlignment="1">
      <alignment horizontal="center" vertical="center" wrapText="1"/>
    </xf>
    <xf numFmtId="191" fontId="8" fillId="0" borderId="12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4" fontId="7" fillId="0" borderId="3" xfId="22" applyNumberFormat="1" applyFont="1" applyBorder="1" applyAlignment="1">
      <alignment horizontal="center" vertical="top" wrapText="1"/>
    </xf>
    <xf numFmtId="4" fontId="7" fillId="0" borderId="6" xfId="22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" fontId="8" fillId="0" borderId="3" xfId="22" applyNumberFormat="1" applyFont="1" applyBorder="1" applyAlignment="1">
      <alignment horizontal="center" vertical="top" wrapText="1"/>
    </xf>
    <xf numFmtId="4" fontId="8" fillId="0" borderId="6" xfId="22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4" fontId="7" fillId="0" borderId="7" xfId="22" applyNumberFormat="1" applyFont="1" applyBorder="1" applyAlignment="1">
      <alignment horizontal="center" vertical="top" wrapText="1"/>
    </xf>
    <xf numFmtId="4" fontId="7" fillId="0" borderId="8" xfId="22" applyNumberFormat="1" applyFont="1" applyBorder="1" applyAlignment="1">
      <alignment horizontal="center" vertical="top" wrapText="1"/>
    </xf>
    <xf numFmtId="4" fontId="7" fillId="0" borderId="4" xfId="22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" fontId="8" fillId="0" borderId="4" xfId="22" applyNumberFormat="1" applyFont="1" applyBorder="1" applyAlignment="1">
      <alignment horizontal="center" vertical="top" wrapText="1"/>
    </xf>
    <xf numFmtId="4" fontId="7" fillId="0" borderId="9" xfId="22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4" fontId="8" fillId="0" borderId="6" xfId="0" applyNumberFormat="1" applyFont="1" applyBorder="1" applyAlignment="1">
      <alignment horizontal="center" vertical="top" wrapText="1"/>
    </xf>
    <xf numFmtId="0" fontId="53" fillId="0" borderId="11" xfId="0" applyFont="1" applyBorder="1" applyAlignment="1">
      <alignment horizontal="center" vertical="top" wrapText="1"/>
    </xf>
    <xf numFmtId="0" fontId="53" fillId="0" borderId="6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91" fontId="8" fillId="0" borderId="2" xfId="0" applyNumberFormat="1" applyFont="1" applyBorder="1" applyAlignment="1">
      <alignment horizontal="center" vertical="top" wrapText="1"/>
    </xf>
    <xf numFmtId="0" fontId="53" fillId="0" borderId="1" xfId="0" applyFont="1" applyBorder="1" applyAlignment="1">
      <alignment horizontal="center" vertical="top" wrapText="1"/>
    </xf>
    <xf numFmtId="0" fontId="53" fillId="0" borderId="69" xfId="0" applyFont="1" applyBorder="1" applyAlignment="1">
      <alignment horizontal="center" vertical="top" wrapText="1"/>
    </xf>
    <xf numFmtId="0" fontId="7" fillId="0" borderId="0" xfId="1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10" applyFont="1" applyAlignment="1">
      <alignment horizontal="center" vertical="center" wrapText="1"/>
    </xf>
    <xf numFmtId="15" fontId="89" fillId="0" borderId="0" xfId="10" applyNumberFormat="1" applyFont="1" applyFill="1" applyBorder="1" applyAlignment="1">
      <alignment horizontal="center" vertical="center" wrapText="1"/>
    </xf>
    <xf numFmtId="15" fontId="7" fillId="0" borderId="0" xfId="1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0" xfId="10" applyFont="1" applyAlignment="1">
      <alignment horizontal="center" vertical="top" wrapText="1"/>
    </xf>
    <xf numFmtId="0" fontId="7" fillId="0" borderId="0" xfId="1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9" fillId="0" borderId="0" xfId="1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5" fontId="45" fillId="0" borderId="0" xfId="10" applyNumberFormat="1" applyFont="1" applyAlignment="1">
      <alignment horizontal="center" vertical="top" wrapText="1"/>
    </xf>
    <xf numFmtId="15" fontId="8" fillId="0" borderId="0" xfId="10" applyNumberFormat="1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0" fillId="3" borderId="5" xfId="0" quotePrefix="1" applyFont="1" applyFill="1" applyBorder="1" applyAlignment="1">
      <alignment horizontal="center" vertical="center" wrapText="1"/>
    </xf>
    <xf numFmtId="0" fontId="10" fillId="3" borderId="11" xfId="0" quotePrefix="1" applyFont="1" applyFill="1" applyBorder="1" applyAlignment="1">
      <alignment horizontal="center" vertical="center" wrapText="1"/>
    </xf>
    <xf numFmtId="0" fontId="10" fillId="3" borderId="12" xfId="0" quotePrefix="1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78" fillId="3" borderId="3" xfId="0" applyFont="1" applyFill="1" applyBorder="1" applyAlignment="1">
      <alignment horizontal="center" vertical="top" wrapText="1"/>
    </xf>
    <xf numFmtId="0" fontId="78" fillId="3" borderId="6" xfId="0" applyFont="1" applyFill="1" applyBorder="1" applyAlignment="1">
      <alignment horizontal="center" vertical="top" wrapText="1"/>
    </xf>
    <xf numFmtId="0" fontId="78" fillId="3" borderId="4" xfId="0" applyFont="1" applyFill="1" applyBorder="1" applyAlignment="1">
      <alignment horizontal="center" vertical="top" wrapText="1"/>
    </xf>
    <xf numFmtId="0" fontId="78" fillId="3" borderId="3" xfId="0" applyFont="1" applyFill="1" applyBorder="1" applyAlignment="1">
      <alignment horizontal="left" vertical="top" wrapText="1"/>
    </xf>
    <xf numFmtId="0" fontId="78" fillId="3" borderId="6" xfId="0" applyFont="1" applyFill="1" applyBorder="1" applyAlignment="1">
      <alignment horizontal="left" vertical="top" wrapText="1"/>
    </xf>
    <xf numFmtId="0" fontId="78" fillId="3" borderId="4" xfId="0" applyFont="1" applyFill="1" applyBorder="1" applyAlignment="1">
      <alignment horizontal="left" vertical="top" wrapText="1"/>
    </xf>
    <xf numFmtId="43" fontId="78" fillId="0" borderId="3" xfId="1" applyFont="1" applyBorder="1" applyAlignment="1">
      <alignment horizontal="right" vertical="top" wrapText="1"/>
    </xf>
    <xf numFmtId="43" fontId="78" fillId="0" borderId="6" xfId="1" applyFont="1" applyBorder="1" applyAlignment="1">
      <alignment horizontal="right" vertical="top" wrapText="1"/>
    </xf>
    <xf numFmtId="43" fontId="78" fillId="0" borderId="4" xfId="1" applyFont="1" applyBorder="1" applyAlignment="1">
      <alignment horizontal="right" vertical="top" wrapText="1"/>
    </xf>
    <xf numFmtId="43" fontId="78" fillId="0" borderId="3" xfId="1" applyFont="1" applyBorder="1" applyAlignment="1">
      <alignment horizontal="center" vertical="top" wrapText="1"/>
    </xf>
    <xf numFmtId="43" fontId="78" fillId="0" borderId="6" xfId="1" applyFont="1" applyBorder="1" applyAlignment="1">
      <alignment horizontal="center" vertical="top" wrapText="1"/>
    </xf>
    <xf numFmtId="43" fontId="78" fillId="0" borderId="4" xfId="1" applyFont="1" applyBorder="1" applyAlignment="1">
      <alignment horizontal="center" vertical="top" wrapText="1"/>
    </xf>
    <xf numFmtId="4" fontId="78" fillId="0" borderId="3" xfId="0" applyNumberFormat="1" applyFont="1" applyBorder="1" applyAlignment="1">
      <alignment horizontal="center" vertical="top" wrapText="1"/>
    </xf>
    <xf numFmtId="4" fontId="78" fillId="0" borderId="6" xfId="0" applyNumberFormat="1" applyFont="1" applyBorder="1" applyAlignment="1">
      <alignment horizontal="center" vertical="top" wrapText="1"/>
    </xf>
    <xf numFmtId="4" fontId="78" fillId="0" borderId="4" xfId="0" applyNumberFormat="1" applyFont="1" applyBorder="1" applyAlignment="1">
      <alignment horizontal="center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43" fontId="7" fillId="0" borderId="3" xfId="1" applyFont="1" applyBorder="1" applyAlignment="1">
      <alignment horizontal="right" vertical="top" wrapText="1"/>
    </xf>
    <xf numFmtId="43" fontId="7" fillId="0" borderId="6" xfId="1" applyFont="1" applyBorder="1" applyAlignment="1">
      <alignment horizontal="right" vertical="top" wrapText="1"/>
    </xf>
    <xf numFmtId="43" fontId="7" fillId="0" borderId="4" xfId="1" applyFont="1" applyBorder="1" applyAlignment="1">
      <alignment horizontal="right" vertical="top" wrapText="1"/>
    </xf>
    <xf numFmtId="0" fontId="78" fillId="0" borderId="3" xfId="0" applyFont="1" applyBorder="1" applyAlignment="1">
      <alignment horizontal="center" vertical="top" wrapText="1"/>
    </xf>
    <xf numFmtId="0" fontId="78" fillId="0" borderId="6" xfId="0" applyFont="1" applyBorder="1" applyAlignment="1">
      <alignment horizontal="center" vertical="top" wrapText="1"/>
    </xf>
    <xf numFmtId="0" fontId="78" fillId="0" borderId="4" xfId="0" applyFont="1" applyBorder="1" applyAlignment="1">
      <alignment horizontal="center" vertical="top" wrapText="1"/>
    </xf>
    <xf numFmtId="0" fontId="78" fillId="0" borderId="3" xfId="0" applyFont="1" applyBorder="1" applyAlignment="1">
      <alignment horizontal="left" vertical="top" wrapText="1"/>
    </xf>
    <xf numFmtId="0" fontId="78" fillId="0" borderId="6" xfId="0" applyFont="1" applyBorder="1" applyAlignment="1">
      <alignment horizontal="left" vertical="top" wrapText="1"/>
    </xf>
    <xf numFmtId="0" fontId="78" fillId="0" borderId="4" xfId="0" applyFont="1" applyBorder="1" applyAlignment="1">
      <alignment horizontal="left" vertical="top" wrapText="1"/>
    </xf>
    <xf numFmtId="0" fontId="61" fillId="0" borderId="0" xfId="0" applyFont="1" applyAlignment="1">
      <alignment horizontal="center" vertical="center" wrapText="1"/>
    </xf>
    <xf numFmtId="0" fontId="61" fillId="0" borderId="1" xfId="0" applyNumberFormat="1" applyFont="1" applyBorder="1" applyAlignment="1">
      <alignment horizontal="center" vertical="center" wrapText="1"/>
    </xf>
  </cellXfs>
  <cellStyles count="25">
    <cellStyle name="Comma" xfId="1" builtinId="3"/>
    <cellStyle name="Comma 10 2" xfId="13" xr:uid="{1ADFF1D5-CECA-4E66-9D47-83AB11B55368}"/>
    <cellStyle name="Comma 12" xfId="3" xr:uid="{F35DF7A1-3A86-4EE4-90B9-F10536F7294F}"/>
    <cellStyle name="Comma 14" xfId="7" xr:uid="{0D7C07D8-01CA-49E1-B0AC-E579E523EF69}"/>
    <cellStyle name="Comma 19" xfId="6" xr:uid="{51910F30-1412-45DF-A098-7EBBDE1C55F9}"/>
    <cellStyle name="Comma 2" xfId="5" xr:uid="{4C3C8621-1265-425E-AA97-791986CEC200}"/>
    <cellStyle name="Comma 2 2" xfId="22" xr:uid="{273EFED8-8F9C-4B7D-84BC-91615ED65076}"/>
    <cellStyle name="Comma 2 2 3" xfId="8" xr:uid="{ED126D4F-6798-422C-9BA2-56DB531F4A5A}"/>
    <cellStyle name="Comma 3" xfId="12" xr:uid="{D1185DA1-7E48-49EF-818A-A7827358DD9C}"/>
    <cellStyle name="Comma 3 2" xfId="24" xr:uid="{CE2EBC93-0A83-4A3D-A22C-9085CA3957C4}"/>
    <cellStyle name="Comma 3 2 2 2 3 2" xfId="14" xr:uid="{79E8B8E2-3F3F-46A0-A85A-9717E1D6F737}"/>
    <cellStyle name="Comma 4 3 2" xfId="21" xr:uid="{29BD591B-207B-4868-8433-9B29BE45CEFA}"/>
    <cellStyle name="Normal" xfId="0" builtinId="0"/>
    <cellStyle name="Normal 16 3" xfId="15" xr:uid="{34D80D98-5188-4843-B71D-3A2554DD2BC8}"/>
    <cellStyle name="Normal 2" xfId="4" xr:uid="{4E8382A3-F08D-4C40-BC7E-E7DE1A873E22}"/>
    <cellStyle name="Normal 2 6" xfId="16" xr:uid="{093AC349-C745-4926-BBCD-09D6E2D0B56C}"/>
    <cellStyle name="Normal 3" xfId="11" xr:uid="{EA6A5AD5-5795-4105-B3D0-5DD8DEE1D9FF}"/>
    <cellStyle name="Normal_จัดซื้อ ธค.54" xfId="10" xr:uid="{1ED58E40-B618-4E2F-ADCC-9AB98C15C64F}"/>
    <cellStyle name="เครื่องหมายจุลภาค 2" xfId="23" xr:uid="{701111E3-49A9-4FCA-A78E-5A8EDB5565D9}"/>
    <cellStyle name="เครื่องหมายจุลภาค 2 2" xfId="19" xr:uid="{9F9A2FFA-1012-44DA-9E79-DD03F875B67F}"/>
    <cellStyle name="เครื่องหมายจุลภาค_Sheet1" xfId="17" xr:uid="{4511D410-2B91-4107-8D8A-046A6F7316D1}"/>
    <cellStyle name="ปกติ 2" xfId="2" xr:uid="{C8B13017-5A51-45FF-96B5-F99C243529DB}"/>
    <cellStyle name="ปกติ 2 2" xfId="18" xr:uid="{63D4EA0F-AADD-44EB-B6A0-90F43610B67C}"/>
    <cellStyle name="ปกติ 3" xfId="20" xr:uid="{BA99CAB2-32A7-4D2D-A4DB-87281717615A}"/>
    <cellStyle name="ปกติ_สขร.55" xfId="9" xr:uid="{6D1230B8-3227-4512-82C7-8122D428A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161925</xdr:rowOff>
    </xdr:from>
    <xdr:to>
      <xdr:col>8</xdr:col>
      <xdr:colOff>180975</xdr:colOff>
      <xdr:row>10</xdr:row>
      <xdr:rowOff>90121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7B5739-7E3D-4D4E-9A5C-668F1F99B174}"/>
            </a:ext>
          </a:extLst>
        </xdr:cNvPr>
        <xdr:cNvSpPr txBox="1"/>
      </xdr:nvSpPr>
      <xdr:spPr>
        <a:xfrm>
          <a:off x="2876550" y="2295525"/>
          <a:ext cx="5372100" cy="72829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  <xdr:oneCellAnchor>
    <xdr:from>
      <xdr:col>10</xdr:col>
      <xdr:colOff>604044</xdr:colOff>
      <xdr:row>128</xdr:row>
      <xdr:rowOff>91281</xdr:rowOff>
    </xdr:from>
    <xdr:ext cx="1358900" cy="4286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18DCD7-90F9-4DC2-A7E9-C71C0DB924AB}"/>
            </a:ext>
          </a:extLst>
        </xdr:cNvPr>
        <xdr:cNvSpPr txBox="1"/>
      </xdr:nvSpPr>
      <xdr:spPr>
        <a:xfrm>
          <a:off x="14224794" y="3579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oneCellAnchor>
    <xdr:from>
      <xdr:col>10</xdr:col>
      <xdr:colOff>629444</xdr:colOff>
      <xdr:row>139</xdr:row>
      <xdr:rowOff>91281</xdr:rowOff>
    </xdr:from>
    <xdr:ext cx="1358900" cy="42862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7806E0-3A4D-4B3F-AB09-33853794C34E}"/>
            </a:ext>
          </a:extLst>
        </xdr:cNvPr>
        <xdr:cNvSpPr txBox="1"/>
      </xdr:nvSpPr>
      <xdr:spPr>
        <a:xfrm>
          <a:off x="14516894" y="912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  <xdr:twoCellAnchor>
    <xdr:from>
      <xdr:col>10</xdr:col>
      <xdr:colOff>47625</xdr:colOff>
      <xdr:row>210</xdr:row>
      <xdr:rowOff>41275</xdr:rowOff>
    </xdr:from>
    <xdr:to>
      <xdr:col>11</xdr:col>
      <xdr:colOff>0</xdr:colOff>
      <xdr:row>211</xdr:row>
      <xdr:rowOff>260196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739AA6D-A31C-426D-B1E0-8EFDCBAEFBC3}"/>
            </a:ext>
          </a:extLst>
        </xdr:cNvPr>
        <xdr:cNvSpPr/>
      </xdr:nvSpPr>
      <xdr:spPr>
        <a:xfrm>
          <a:off x="16468725" y="41275"/>
          <a:ext cx="32004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210</xdr:row>
      <xdr:rowOff>41275</xdr:rowOff>
    </xdr:from>
    <xdr:to>
      <xdr:col>11</xdr:col>
      <xdr:colOff>0</xdr:colOff>
      <xdr:row>211</xdr:row>
      <xdr:rowOff>260196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39B9A59-F062-49D3-9BAC-93AD5FA70BD4}"/>
            </a:ext>
          </a:extLst>
        </xdr:cNvPr>
        <xdr:cNvSpPr/>
      </xdr:nvSpPr>
      <xdr:spPr>
        <a:xfrm>
          <a:off x="16468725" y="41275"/>
          <a:ext cx="32004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P1215"/>
  <sheetViews>
    <sheetView tabSelected="1" showRuler="0" view="pageBreakPreview" topLeftCell="A1159" zoomScale="85" zoomScaleNormal="98" zoomScaleSheetLayoutView="85" workbookViewId="0">
      <selection activeCell="A1216" sqref="A1216"/>
    </sheetView>
  </sheetViews>
  <sheetFormatPr defaultRowHeight="21" x14ac:dyDescent="0.2"/>
  <cols>
    <col min="1" max="1" width="8.140625" style="39" customWidth="1"/>
    <col min="2" max="2" width="26.7109375" style="39" customWidth="1"/>
    <col min="3" max="3" width="16.85546875" style="165" customWidth="1"/>
    <col min="4" max="4" width="16.7109375" style="165" customWidth="1"/>
    <col min="5" max="5" width="16.85546875" style="39" customWidth="1"/>
    <col min="6" max="6" width="19.85546875" style="59" customWidth="1"/>
    <col min="7" max="7" width="15" style="39" customWidth="1"/>
    <col min="8" max="8" width="20" style="39" customWidth="1"/>
    <col min="9" max="9" width="18.140625" style="39" customWidth="1"/>
    <col min="10" max="10" width="13.85546875" style="39" customWidth="1"/>
    <col min="11" max="11" width="18.42578125" style="39" customWidth="1"/>
    <col min="12" max="12" width="13.28515625" style="5" customWidth="1"/>
    <col min="13" max="13" width="9.140625" style="5"/>
    <col min="14" max="16" width="9.140625" style="8"/>
    <col min="17" max="16384" width="9.140625" style="5"/>
  </cols>
  <sheetData>
    <row r="1" spans="1:11" x14ac:dyDescent="0.2">
      <c r="A1" s="46"/>
      <c r="B1" s="32"/>
      <c r="C1" s="86"/>
      <c r="D1" s="86"/>
      <c r="E1" s="32"/>
      <c r="F1" s="54"/>
      <c r="G1" s="87"/>
      <c r="H1" s="46"/>
      <c r="I1" s="87"/>
      <c r="J1" s="87"/>
      <c r="K1" s="33" t="s">
        <v>0</v>
      </c>
    </row>
    <row r="2" spans="1:11" x14ac:dyDescent="0.2">
      <c r="A2" s="1772" t="s">
        <v>14</v>
      </c>
      <c r="B2" s="1772"/>
      <c r="C2" s="1772"/>
      <c r="D2" s="1772"/>
      <c r="E2" s="1772"/>
      <c r="F2" s="1772"/>
      <c r="G2" s="1772"/>
      <c r="H2" s="1772"/>
      <c r="I2" s="1772"/>
      <c r="J2" s="1772"/>
      <c r="K2" s="1772"/>
    </row>
    <row r="3" spans="1:11" x14ac:dyDescent="0.2">
      <c r="A3" s="1772" t="s">
        <v>15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</row>
    <row r="4" spans="1:11" x14ac:dyDescent="0.2">
      <c r="A4" s="1772" t="s">
        <v>16</v>
      </c>
      <c r="B4" s="1772"/>
      <c r="C4" s="1772"/>
      <c r="D4" s="1772"/>
      <c r="E4" s="1772"/>
      <c r="F4" s="1772"/>
      <c r="G4" s="1772"/>
      <c r="H4" s="1772"/>
      <c r="I4" s="1772"/>
      <c r="J4" s="1772"/>
      <c r="K4" s="1772"/>
    </row>
    <row r="5" spans="1:11" x14ac:dyDescent="0.2">
      <c r="A5" s="47"/>
      <c r="B5" s="34"/>
      <c r="C5" s="88"/>
      <c r="D5" s="88"/>
      <c r="E5" s="34"/>
      <c r="F5" s="55"/>
      <c r="G5" s="89"/>
      <c r="H5" s="47"/>
      <c r="I5" s="89"/>
      <c r="J5" s="89"/>
      <c r="K5" s="34"/>
    </row>
    <row r="6" spans="1:11" x14ac:dyDescent="0.2">
      <c r="A6" s="1771" t="s">
        <v>1</v>
      </c>
      <c r="B6" s="1771" t="s">
        <v>2</v>
      </c>
      <c r="C6" s="1773" t="s">
        <v>3</v>
      </c>
      <c r="D6" s="1773" t="s">
        <v>4</v>
      </c>
      <c r="E6" s="1771" t="s">
        <v>5</v>
      </c>
      <c r="F6" s="1771" t="s">
        <v>6</v>
      </c>
      <c r="G6" s="1771"/>
      <c r="H6" s="1771" t="s">
        <v>7</v>
      </c>
      <c r="I6" s="1771"/>
      <c r="J6" s="1771" t="s">
        <v>8</v>
      </c>
      <c r="K6" s="1771" t="s">
        <v>9</v>
      </c>
    </row>
    <row r="7" spans="1:11" ht="42" x14ac:dyDescent="0.2">
      <c r="A7" s="1771"/>
      <c r="B7" s="1771"/>
      <c r="C7" s="1773"/>
      <c r="D7" s="1773"/>
      <c r="E7" s="1771"/>
      <c r="F7" s="184" t="s">
        <v>10</v>
      </c>
      <c r="G7" s="184" t="s">
        <v>11</v>
      </c>
      <c r="H7" s="184" t="s">
        <v>12</v>
      </c>
      <c r="I7" s="184" t="s">
        <v>13</v>
      </c>
      <c r="J7" s="1771"/>
      <c r="K7" s="1771"/>
    </row>
    <row r="8" spans="1:11" x14ac:dyDescent="0.2">
      <c r="A8" s="9"/>
      <c r="B8" s="1"/>
      <c r="C8" s="2"/>
      <c r="D8" s="2"/>
      <c r="E8" s="6"/>
      <c r="F8" s="4"/>
      <c r="G8" s="2"/>
      <c r="H8" s="4"/>
      <c r="I8" s="2"/>
      <c r="J8" s="6"/>
      <c r="K8" s="3"/>
    </row>
    <row r="9" spans="1:11" s="8" customFormat="1" x14ac:dyDescent="0.2">
      <c r="A9" s="9"/>
      <c r="B9" s="1"/>
      <c r="C9" s="2"/>
      <c r="D9" s="2"/>
      <c r="E9" s="6"/>
      <c r="F9" s="4"/>
      <c r="G9" s="2"/>
      <c r="H9" s="4"/>
      <c r="I9" s="2"/>
      <c r="J9" s="6"/>
      <c r="K9" s="3"/>
    </row>
    <row r="10" spans="1:11" s="8" customFormat="1" x14ac:dyDescent="0.2">
      <c r="A10" s="9"/>
      <c r="B10" s="1"/>
      <c r="C10" s="2"/>
      <c r="D10" s="2"/>
      <c r="E10" s="6"/>
      <c r="F10" s="4"/>
      <c r="G10" s="2"/>
      <c r="H10" s="4"/>
      <c r="I10" s="2"/>
      <c r="J10" s="6"/>
      <c r="K10" s="3"/>
    </row>
    <row r="11" spans="1:11" s="8" customFormat="1" x14ac:dyDescent="0.2">
      <c r="A11" s="9"/>
      <c r="B11" s="1"/>
      <c r="C11" s="2"/>
      <c r="D11" s="2"/>
      <c r="E11" s="6"/>
      <c r="F11" s="4"/>
      <c r="G11" s="2"/>
      <c r="H11" s="4"/>
      <c r="I11" s="2"/>
      <c r="J11" s="6"/>
      <c r="K11" s="3"/>
    </row>
    <row r="12" spans="1:11" x14ac:dyDescent="0.2">
      <c r="A12" s="48"/>
      <c r="B12" s="35"/>
      <c r="C12" s="90"/>
      <c r="D12" s="90"/>
      <c r="E12" s="35"/>
      <c r="F12" s="48"/>
      <c r="G12" s="91"/>
      <c r="H12" s="48"/>
      <c r="I12" s="91"/>
      <c r="J12" s="91"/>
      <c r="K12" s="92" t="s">
        <v>0</v>
      </c>
    </row>
    <row r="13" spans="1:11" x14ac:dyDescent="0.2">
      <c r="A13" s="1774" t="s">
        <v>17</v>
      </c>
      <c r="B13" s="1774"/>
      <c r="C13" s="1774"/>
      <c r="D13" s="1774"/>
      <c r="E13" s="1774"/>
      <c r="F13" s="1774"/>
      <c r="G13" s="1774"/>
      <c r="H13" s="1774"/>
      <c r="I13" s="1774"/>
      <c r="J13" s="1774"/>
      <c r="K13" s="1774"/>
    </row>
    <row r="14" spans="1:11" x14ac:dyDescent="0.2">
      <c r="A14" s="1774" t="s">
        <v>18</v>
      </c>
      <c r="B14" s="1774"/>
      <c r="C14" s="1774"/>
      <c r="D14" s="1774"/>
      <c r="E14" s="1774"/>
      <c r="F14" s="1774"/>
      <c r="G14" s="1774"/>
      <c r="H14" s="1774"/>
      <c r="I14" s="1774"/>
      <c r="J14" s="1774"/>
      <c r="K14" s="1774"/>
    </row>
    <row r="15" spans="1:11" x14ac:dyDescent="0.2">
      <c r="A15" s="1774" t="s">
        <v>19</v>
      </c>
      <c r="B15" s="1774"/>
      <c r="C15" s="1774"/>
      <c r="D15" s="1774"/>
      <c r="E15" s="1774"/>
      <c r="F15" s="1774"/>
      <c r="G15" s="1774"/>
      <c r="H15" s="1774"/>
      <c r="I15" s="1774"/>
      <c r="J15" s="1774"/>
      <c r="K15" s="1774"/>
    </row>
    <row r="16" spans="1:11" x14ac:dyDescent="0.2">
      <c r="A16" s="49"/>
      <c r="B16" s="36"/>
      <c r="C16" s="93"/>
      <c r="D16" s="93"/>
      <c r="E16" s="36"/>
      <c r="F16" s="49"/>
      <c r="G16" s="94"/>
      <c r="H16" s="49"/>
      <c r="I16" s="94"/>
      <c r="J16" s="94"/>
      <c r="K16" s="36"/>
    </row>
    <row r="17" spans="1:11" x14ac:dyDescent="0.2">
      <c r="A17" s="1775" t="s">
        <v>20</v>
      </c>
      <c r="B17" s="1775" t="s">
        <v>2</v>
      </c>
      <c r="C17" s="1776" t="s">
        <v>3</v>
      </c>
      <c r="D17" s="1778" t="s">
        <v>4</v>
      </c>
      <c r="E17" s="1775" t="s">
        <v>5</v>
      </c>
      <c r="F17" s="1775" t="s">
        <v>6</v>
      </c>
      <c r="G17" s="1775"/>
      <c r="H17" s="1775" t="s">
        <v>7</v>
      </c>
      <c r="I17" s="1775"/>
      <c r="J17" s="1775" t="s">
        <v>8</v>
      </c>
      <c r="K17" s="1779" t="s">
        <v>21</v>
      </c>
    </row>
    <row r="18" spans="1:11" ht="34.5" x14ac:dyDescent="0.2">
      <c r="A18" s="1775"/>
      <c r="B18" s="1775"/>
      <c r="C18" s="1777"/>
      <c r="D18" s="1778"/>
      <c r="E18" s="1775"/>
      <c r="F18" s="183" t="s">
        <v>10</v>
      </c>
      <c r="G18" s="183" t="s">
        <v>11</v>
      </c>
      <c r="H18" s="183" t="s">
        <v>12</v>
      </c>
      <c r="I18" s="183" t="s">
        <v>13</v>
      </c>
      <c r="J18" s="1775"/>
      <c r="K18" s="1780"/>
    </row>
    <row r="19" spans="1:11" ht="51.75" x14ac:dyDescent="0.2">
      <c r="A19" s="10">
        <v>1</v>
      </c>
      <c r="B19" s="11" t="s">
        <v>22</v>
      </c>
      <c r="C19" s="95">
        <v>3600</v>
      </c>
      <c r="D19" s="95">
        <v>3852</v>
      </c>
      <c r="E19" s="96" t="s">
        <v>23</v>
      </c>
      <c r="F19" s="12" t="s">
        <v>24</v>
      </c>
      <c r="G19" s="95">
        <v>3852</v>
      </c>
      <c r="H19" s="12" t="s">
        <v>24</v>
      </c>
      <c r="I19" s="95">
        <v>3852</v>
      </c>
      <c r="J19" s="96" t="s">
        <v>25</v>
      </c>
      <c r="K19" s="13" t="s">
        <v>26</v>
      </c>
    </row>
    <row r="20" spans="1:11" x14ac:dyDescent="0.2">
      <c r="A20" s="10"/>
      <c r="B20" s="11"/>
      <c r="C20" s="95"/>
      <c r="D20" s="95"/>
      <c r="E20" s="96"/>
      <c r="F20" s="12"/>
      <c r="G20" s="95"/>
      <c r="H20" s="12"/>
      <c r="I20" s="95"/>
      <c r="J20" s="96"/>
      <c r="K20" s="13"/>
    </row>
    <row r="21" spans="1:11" x14ac:dyDescent="0.2">
      <c r="A21" s="37"/>
      <c r="B21" s="37"/>
      <c r="C21" s="97"/>
      <c r="D21" s="97"/>
      <c r="E21" s="37"/>
      <c r="F21" s="56"/>
      <c r="G21" s="37"/>
      <c r="H21" s="37"/>
      <c r="I21" s="37"/>
      <c r="J21" s="37"/>
      <c r="K21" s="37"/>
    </row>
    <row r="22" spans="1:11" x14ac:dyDescent="0.2">
      <c r="A22" s="38"/>
      <c r="B22" s="38"/>
      <c r="C22" s="98"/>
      <c r="D22" s="98"/>
      <c r="E22" s="38"/>
      <c r="F22" s="57"/>
      <c r="G22" s="99"/>
      <c r="H22" s="38"/>
      <c r="I22" s="100">
        <f>SUM(I19:I21)</f>
        <v>3852</v>
      </c>
      <c r="J22" s="38"/>
      <c r="K22" s="38"/>
    </row>
    <row r="23" spans="1:11" x14ac:dyDescent="0.2">
      <c r="A23" s="50"/>
      <c r="C23" s="50"/>
      <c r="D23" s="50"/>
      <c r="F23" s="50"/>
      <c r="G23" s="87"/>
      <c r="H23" s="50"/>
      <c r="I23" s="87"/>
      <c r="J23" s="87"/>
      <c r="K23" s="101" t="s">
        <v>0</v>
      </c>
    </row>
    <row r="24" spans="1:11" x14ac:dyDescent="0.2">
      <c r="A24" s="1781" t="s">
        <v>27</v>
      </c>
      <c r="B24" s="1781"/>
      <c r="C24" s="1781"/>
      <c r="D24" s="1781"/>
      <c r="E24" s="1781"/>
      <c r="F24" s="1781"/>
      <c r="G24" s="1781"/>
      <c r="H24" s="1781"/>
      <c r="I24" s="1781"/>
      <c r="J24" s="1781"/>
      <c r="K24" s="1781"/>
    </row>
    <row r="25" spans="1:11" x14ac:dyDescent="0.2">
      <c r="A25" s="1781" t="s">
        <v>28</v>
      </c>
      <c r="B25" s="1781"/>
      <c r="C25" s="1781"/>
      <c r="D25" s="1781"/>
      <c r="E25" s="1781"/>
      <c r="F25" s="1781"/>
      <c r="G25" s="1781"/>
      <c r="H25" s="1781"/>
      <c r="I25" s="1781"/>
      <c r="J25" s="1781"/>
      <c r="K25" s="1781"/>
    </row>
    <row r="26" spans="1:11" x14ac:dyDescent="0.2">
      <c r="A26" s="1781" t="s">
        <v>29</v>
      </c>
      <c r="B26" s="1781"/>
      <c r="C26" s="1781"/>
      <c r="D26" s="1781"/>
      <c r="E26" s="1781"/>
      <c r="F26" s="1781"/>
      <c r="G26" s="1781"/>
      <c r="H26" s="1781"/>
      <c r="I26" s="1781"/>
      <c r="J26" s="1781"/>
      <c r="K26" s="1781"/>
    </row>
    <row r="27" spans="1:11" x14ac:dyDescent="0.2">
      <c r="A27" s="49"/>
      <c r="B27" s="36"/>
      <c r="C27" s="49"/>
      <c r="D27" s="49"/>
      <c r="E27" s="36"/>
      <c r="F27" s="49"/>
      <c r="G27" s="94"/>
      <c r="H27" s="49"/>
      <c r="I27" s="94"/>
      <c r="J27" s="94"/>
      <c r="K27" s="36"/>
    </row>
    <row r="28" spans="1:11" x14ac:dyDescent="0.2">
      <c r="A28" s="1782" t="s">
        <v>1</v>
      </c>
      <c r="B28" s="1782" t="s">
        <v>2</v>
      </c>
      <c r="C28" s="1783" t="s">
        <v>3</v>
      </c>
      <c r="D28" s="1782" t="s">
        <v>4</v>
      </c>
      <c r="E28" s="1782" t="s">
        <v>5</v>
      </c>
      <c r="F28" s="1782" t="s">
        <v>6</v>
      </c>
      <c r="G28" s="1782"/>
      <c r="H28" s="1782" t="s">
        <v>7</v>
      </c>
      <c r="I28" s="1782"/>
      <c r="J28" s="1782" t="s">
        <v>8</v>
      </c>
      <c r="K28" s="1783" t="s">
        <v>9</v>
      </c>
    </row>
    <row r="29" spans="1:11" ht="37.5" x14ac:dyDescent="0.2">
      <c r="A29" s="1782"/>
      <c r="B29" s="1782"/>
      <c r="C29" s="1784"/>
      <c r="D29" s="1782"/>
      <c r="E29" s="1782"/>
      <c r="F29" s="182" t="s">
        <v>10</v>
      </c>
      <c r="G29" s="182" t="s">
        <v>11</v>
      </c>
      <c r="H29" s="182" t="s">
        <v>12</v>
      </c>
      <c r="I29" s="182" t="s">
        <v>13</v>
      </c>
      <c r="J29" s="1782"/>
      <c r="K29" s="1784"/>
    </row>
    <row r="30" spans="1:11" ht="93.75" x14ac:dyDescent="0.2">
      <c r="A30" s="21">
        <v>1</v>
      </c>
      <c r="B30" s="22" t="s">
        <v>30</v>
      </c>
      <c r="C30" s="22">
        <v>9520</v>
      </c>
      <c r="D30" s="22">
        <v>9520</v>
      </c>
      <c r="E30" s="22" t="s">
        <v>31</v>
      </c>
      <c r="F30" s="23" t="s">
        <v>32</v>
      </c>
      <c r="G30" s="24" t="s">
        <v>33</v>
      </c>
      <c r="H30" s="22" t="s">
        <v>34</v>
      </c>
      <c r="I30" s="22">
        <v>9520</v>
      </c>
      <c r="J30" s="22" t="s">
        <v>35</v>
      </c>
      <c r="K30" s="27" t="s">
        <v>40</v>
      </c>
    </row>
    <row r="31" spans="1:11" ht="112.5" x14ac:dyDescent="0.2">
      <c r="A31" s="21">
        <v>2</v>
      </c>
      <c r="B31" s="22" t="s">
        <v>36</v>
      </c>
      <c r="C31" s="22">
        <v>100000</v>
      </c>
      <c r="D31" s="22">
        <v>100000</v>
      </c>
      <c r="E31" s="22" t="s">
        <v>31</v>
      </c>
      <c r="F31" s="25" t="s">
        <v>37</v>
      </c>
      <c r="G31" s="26" t="s">
        <v>38</v>
      </c>
      <c r="H31" s="25" t="s">
        <v>39</v>
      </c>
      <c r="I31" s="22">
        <v>100000</v>
      </c>
      <c r="J31" s="22" t="s">
        <v>35</v>
      </c>
      <c r="K31" s="27" t="s">
        <v>41</v>
      </c>
    </row>
    <row r="32" spans="1:11" x14ac:dyDescent="0.2">
      <c r="A32" s="1785" t="s">
        <v>42</v>
      </c>
      <c r="B32" s="1785"/>
      <c r="C32" s="1785"/>
      <c r="D32" s="1785"/>
      <c r="E32" s="1785"/>
      <c r="F32" s="1785"/>
      <c r="G32" s="1785"/>
      <c r="H32" s="1785"/>
      <c r="I32" s="1785"/>
      <c r="J32" s="1785"/>
      <c r="K32" s="1785"/>
    </row>
    <row r="33" spans="1:11" x14ac:dyDescent="0.2">
      <c r="A33" s="1786" t="s">
        <v>14</v>
      </c>
      <c r="B33" s="1786"/>
      <c r="C33" s="1786"/>
      <c r="D33" s="1786"/>
      <c r="E33" s="1786"/>
      <c r="F33" s="1786"/>
      <c r="G33" s="1786"/>
      <c r="H33" s="1786"/>
      <c r="I33" s="1786"/>
      <c r="J33" s="1786"/>
      <c r="K33" s="1786"/>
    </row>
    <row r="34" spans="1:11" x14ac:dyDescent="0.2">
      <c r="A34" s="1786" t="s">
        <v>43</v>
      </c>
      <c r="B34" s="1786"/>
      <c r="C34" s="1786"/>
      <c r="D34" s="1786"/>
      <c r="E34" s="1786"/>
      <c r="F34" s="1786"/>
      <c r="G34" s="1786"/>
      <c r="H34" s="1786"/>
      <c r="I34" s="1786"/>
      <c r="J34" s="1786"/>
      <c r="K34" s="1786"/>
    </row>
    <row r="35" spans="1:11" x14ac:dyDescent="0.2">
      <c r="A35" s="1787" t="s">
        <v>44</v>
      </c>
      <c r="B35" s="1787"/>
      <c r="C35" s="1787"/>
      <c r="D35" s="1787"/>
      <c r="E35" s="1787"/>
      <c r="F35" s="1787"/>
      <c r="G35" s="1787"/>
      <c r="H35" s="1787"/>
      <c r="I35" s="1787"/>
      <c r="J35" s="1787"/>
      <c r="K35" s="1787"/>
    </row>
    <row r="36" spans="1:11" x14ac:dyDescent="0.2">
      <c r="A36" s="1788" t="s">
        <v>1</v>
      </c>
      <c r="B36" s="1788" t="s">
        <v>45</v>
      </c>
      <c r="C36" s="1788" t="s">
        <v>46</v>
      </c>
      <c r="D36" s="1788" t="s">
        <v>47</v>
      </c>
      <c r="E36" s="1788" t="s">
        <v>48</v>
      </c>
      <c r="F36" s="1788" t="s">
        <v>6</v>
      </c>
      <c r="G36" s="1788"/>
      <c r="H36" s="1788" t="s">
        <v>7</v>
      </c>
      <c r="I36" s="1788"/>
      <c r="J36" s="1788" t="s">
        <v>8</v>
      </c>
      <c r="K36" s="1788" t="s">
        <v>9</v>
      </c>
    </row>
    <row r="37" spans="1:11" ht="84" x14ac:dyDescent="0.2">
      <c r="A37" s="1789"/>
      <c r="B37" s="1789"/>
      <c r="C37" s="1789"/>
      <c r="D37" s="1789"/>
      <c r="E37" s="1789"/>
      <c r="F37" s="40" t="s">
        <v>10</v>
      </c>
      <c r="G37" s="40" t="s">
        <v>49</v>
      </c>
      <c r="H37" s="40" t="s">
        <v>12</v>
      </c>
      <c r="I37" s="40" t="s">
        <v>50</v>
      </c>
      <c r="J37" s="1789"/>
      <c r="K37" s="1789"/>
    </row>
    <row r="38" spans="1:11" ht="42" x14ac:dyDescent="0.2">
      <c r="A38" s="102">
        <v>1</v>
      </c>
      <c r="B38" s="62" t="s">
        <v>51</v>
      </c>
      <c r="C38" s="64">
        <v>11363.4</v>
      </c>
      <c r="D38" s="64">
        <v>11363.4</v>
      </c>
      <c r="E38" s="103" t="s">
        <v>31</v>
      </c>
      <c r="F38" s="62" t="s">
        <v>52</v>
      </c>
      <c r="G38" s="64">
        <v>11363.4</v>
      </c>
      <c r="H38" s="62" t="s">
        <v>52</v>
      </c>
      <c r="I38" s="64">
        <v>11363.4</v>
      </c>
      <c r="J38" s="103" t="s">
        <v>31</v>
      </c>
      <c r="K38" s="63" t="s">
        <v>73</v>
      </c>
    </row>
    <row r="39" spans="1:11" ht="42" x14ac:dyDescent="0.2">
      <c r="A39" s="104">
        <v>2</v>
      </c>
      <c r="B39" s="41" t="s">
        <v>53</v>
      </c>
      <c r="C39" s="58">
        <v>18469.32</v>
      </c>
      <c r="D39" s="58">
        <v>18469.32</v>
      </c>
      <c r="E39" s="105" t="s">
        <v>31</v>
      </c>
      <c r="F39" s="41" t="s">
        <v>54</v>
      </c>
      <c r="G39" s="58">
        <v>18469.32</v>
      </c>
      <c r="H39" s="41" t="s">
        <v>54</v>
      </c>
      <c r="I39" s="58">
        <v>18469.32</v>
      </c>
      <c r="J39" s="105" t="s">
        <v>31</v>
      </c>
      <c r="K39" s="61" t="s">
        <v>72</v>
      </c>
    </row>
    <row r="40" spans="1:11" ht="42" x14ac:dyDescent="0.2">
      <c r="A40" s="102">
        <v>3</v>
      </c>
      <c r="B40" s="62" t="s">
        <v>55</v>
      </c>
      <c r="C40" s="64">
        <v>67452.800000000003</v>
      </c>
      <c r="D40" s="64">
        <v>67452.800000000003</v>
      </c>
      <c r="E40" s="103" t="s">
        <v>31</v>
      </c>
      <c r="F40" s="64" t="s">
        <v>56</v>
      </c>
      <c r="G40" s="64">
        <v>67452.800000000003</v>
      </c>
      <c r="H40" s="64" t="s">
        <v>56</v>
      </c>
      <c r="I40" s="64">
        <v>67452.800000000003</v>
      </c>
      <c r="J40" s="103" t="s">
        <v>31</v>
      </c>
      <c r="K40" s="63" t="s">
        <v>71</v>
      </c>
    </row>
    <row r="41" spans="1:11" ht="63" x14ac:dyDescent="0.2">
      <c r="A41" s="70">
        <v>4</v>
      </c>
      <c r="B41" s="44" t="s">
        <v>57</v>
      </c>
      <c r="C41" s="106">
        <v>480000</v>
      </c>
      <c r="D41" s="107">
        <v>478857.64</v>
      </c>
      <c r="E41" s="108" t="s">
        <v>31</v>
      </c>
      <c r="F41" s="51" t="s">
        <v>58</v>
      </c>
      <c r="G41" s="107">
        <v>465454.33</v>
      </c>
      <c r="H41" s="51" t="s">
        <v>58</v>
      </c>
      <c r="I41" s="107">
        <v>465454.33</v>
      </c>
      <c r="J41" s="108" t="s">
        <v>31</v>
      </c>
      <c r="K41" s="60" t="s">
        <v>59</v>
      </c>
    </row>
    <row r="42" spans="1:11" ht="42" x14ac:dyDescent="0.2">
      <c r="A42" s="109"/>
      <c r="B42" s="65" t="s">
        <v>60</v>
      </c>
      <c r="C42" s="43"/>
      <c r="D42" s="110"/>
      <c r="E42" s="111"/>
      <c r="F42" s="43"/>
      <c r="G42" s="52"/>
      <c r="H42" s="43"/>
      <c r="I42" s="52"/>
      <c r="J42" s="109"/>
      <c r="K42" s="112" t="s">
        <v>61</v>
      </c>
    </row>
    <row r="43" spans="1:11" ht="231" x14ac:dyDescent="0.2">
      <c r="A43" s="102">
        <v>5</v>
      </c>
      <c r="B43" s="1" t="s">
        <v>68</v>
      </c>
      <c r="C43" s="113">
        <v>235400</v>
      </c>
      <c r="D43" s="114">
        <v>190616</v>
      </c>
      <c r="E43" s="103" t="s">
        <v>31</v>
      </c>
      <c r="F43" s="66" t="s">
        <v>63</v>
      </c>
      <c r="G43" s="114">
        <v>184897.52</v>
      </c>
      <c r="H43" s="66" t="s">
        <v>63</v>
      </c>
      <c r="I43" s="114">
        <v>184897.52</v>
      </c>
      <c r="J43" s="103" t="s">
        <v>31</v>
      </c>
      <c r="K43" s="63" t="s">
        <v>67</v>
      </c>
    </row>
    <row r="44" spans="1:11" ht="210" x14ac:dyDescent="0.2">
      <c r="A44" s="102">
        <v>6</v>
      </c>
      <c r="B44" s="1" t="s">
        <v>69</v>
      </c>
      <c r="C44" s="115">
        <v>171200</v>
      </c>
      <c r="D44" s="116">
        <v>132780</v>
      </c>
      <c r="E44" s="103" t="s">
        <v>31</v>
      </c>
      <c r="F44" s="67" t="s">
        <v>64</v>
      </c>
      <c r="G44" s="113">
        <v>128796.6</v>
      </c>
      <c r="H44" s="67" t="s">
        <v>64</v>
      </c>
      <c r="I44" s="113">
        <v>128796.6</v>
      </c>
      <c r="J44" s="103" t="s">
        <v>31</v>
      </c>
      <c r="K44" s="68" t="s">
        <v>70</v>
      </c>
    </row>
    <row r="45" spans="1:11" x14ac:dyDescent="0.2">
      <c r="A45" s="53"/>
      <c r="B45" s="45"/>
      <c r="C45" s="53"/>
      <c r="D45" s="53"/>
      <c r="E45" s="53"/>
      <c r="F45" s="53"/>
      <c r="G45" s="53"/>
      <c r="H45" s="53" t="s">
        <v>65</v>
      </c>
      <c r="I45" s="117">
        <f>SUM(I38:I44)</f>
        <v>876433.97</v>
      </c>
      <c r="J45" s="53" t="s">
        <v>66</v>
      </c>
      <c r="K45" s="53"/>
    </row>
    <row r="46" spans="1:11" x14ac:dyDescent="0.35">
      <c r="A46" s="1790" t="s">
        <v>42</v>
      </c>
      <c r="B46" s="1790"/>
      <c r="C46" s="1790"/>
      <c r="D46" s="1790"/>
      <c r="E46" s="1790"/>
      <c r="F46" s="1790"/>
      <c r="G46" s="1790"/>
      <c r="H46" s="1790"/>
      <c r="I46" s="1790"/>
      <c r="J46" s="1790"/>
      <c r="K46" s="1790"/>
    </row>
    <row r="47" spans="1:11" x14ac:dyDescent="0.35">
      <c r="A47" s="1791" t="str">
        <f>A33</f>
        <v>สรุปผลการดำเนินการจัดซื้อจัดจ้างในรอบเดือน กรกฎาคม 2569</v>
      </c>
      <c r="B47" s="1791"/>
      <c r="C47" s="1791"/>
      <c r="D47" s="1791"/>
      <c r="E47" s="1791"/>
      <c r="F47" s="1791"/>
      <c r="G47" s="1791"/>
      <c r="H47" s="1791"/>
      <c r="I47" s="1791"/>
      <c r="J47" s="1791"/>
      <c r="K47" s="1791"/>
    </row>
    <row r="48" spans="1:11" x14ac:dyDescent="0.35">
      <c r="A48" s="1791" t="str">
        <f>A34</f>
        <v>สำนักงานประปาสาขาสุขุมวิท</v>
      </c>
      <c r="B48" s="1791"/>
      <c r="C48" s="1791"/>
      <c r="D48" s="1791"/>
      <c r="E48" s="1791"/>
      <c r="F48" s="1791"/>
      <c r="G48" s="1791"/>
      <c r="H48" s="1791"/>
      <c r="I48" s="1791"/>
      <c r="J48" s="1791"/>
      <c r="K48" s="1791"/>
    </row>
    <row r="49" spans="1:11" x14ac:dyDescent="0.35">
      <c r="A49" s="1792" t="s">
        <v>44</v>
      </c>
      <c r="B49" s="1792"/>
      <c r="C49" s="1792"/>
      <c r="D49" s="1792"/>
      <c r="E49" s="1792"/>
      <c r="F49" s="1792"/>
      <c r="G49" s="1792"/>
      <c r="H49" s="1792"/>
      <c r="I49" s="1792"/>
      <c r="J49" s="1792"/>
      <c r="K49" s="1792"/>
    </row>
    <row r="50" spans="1:11" x14ac:dyDescent="0.2">
      <c r="A50" s="1648" t="s">
        <v>1</v>
      </c>
      <c r="B50" s="1648" t="s">
        <v>45</v>
      </c>
      <c r="C50" s="1648" t="s">
        <v>74</v>
      </c>
      <c r="D50" s="1648" t="s">
        <v>47</v>
      </c>
      <c r="E50" s="1648" t="s">
        <v>48</v>
      </c>
      <c r="F50" s="1648" t="s">
        <v>6</v>
      </c>
      <c r="G50" s="1648"/>
      <c r="H50" s="1648" t="s">
        <v>7</v>
      </c>
      <c r="I50" s="1648"/>
      <c r="J50" s="1648" t="s">
        <v>8</v>
      </c>
      <c r="K50" s="1648" t="s">
        <v>9</v>
      </c>
    </row>
    <row r="51" spans="1:11" ht="84" x14ac:dyDescent="0.2">
      <c r="A51" s="1649"/>
      <c r="B51" s="1649"/>
      <c r="C51" s="1649"/>
      <c r="D51" s="1649"/>
      <c r="E51" s="1649"/>
      <c r="F51" s="28" t="s">
        <v>10</v>
      </c>
      <c r="G51" s="28" t="s">
        <v>49</v>
      </c>
      <c r="H51" s="28" t="s">
        <v>12</v>
      </c>
      <c r="I51" s="28" t="s">
        <v>50</v>
      </c>
      <c r="J51" s="1649"/>
      <c r="K51" s="1649"/>
    </row>
    <row r="52" spans="1:11" ht="42" x14ac:dyDescent="0.2">
      <c r="A52" s="104">
        <v>1</v>
      </c>
      <c r="B52" s="73" t="s">
        <v>62</v>
      </c>
      <c r="C52" s="108">
        <v>9951000</v>
      </c>
      <c r="D52" s="108">
        <v>9885891</v>
      </c>
      <c r="E52" s="118" t="s">
        <v>75</v>
      </c>
      <c r="F52" s="44" t="s">
        <v>76</v>
      </c>
      <c r="G52" s="119">
        <v>7800000</v>
      </c>
      <c r="H52" s="44" t="s">
        <v>77</v>
      </c>
      <c r="I52" s="108">
        <v>5436800</v>
      </c>
      <c r="J52" s="70" t="s">
        <v>25</v>
      </c>
      <c r="K52" s="70" t="s">
        <v>78</v>
      </c>
    </row>
    <row r="53" spans="1:11" ht="63" x14ac:dyDescent="0.2">
      <c r="A53" s="104"/>
      <c r="B53" s="74" t="s">
        <v>79</v>
      </c>
      <c r="C53" s="104"/>
      <c r="D53" s="104"/>
      <c r="E53" s="120" t="s">
        <v>80</v>
      </c>
      <c r="F53" s="42" t="s">
        <v>81</v>
      </c>
      <c r="G53" s="121">
        <v>7980000</v>
      </c>
      <c r="H53" s="42"/>
      <c r="I53" s="122"/>
      <c r="J53" s="104"/>
      <c r="K53" s="123" t="s">
        <v>82</v>
      </c>
    </row>
    <row r="54" spans="1:11" ht="63" x14ac:dyDescent="0.2">
      <c r="A54" s="104"/>
      <c r="B54" s="74" t="s">
        <v>83</v>
      </c>
      <c r="C54" s="104"/>
      <c r="D54" s="104"/>
      <c r="E54" s="124"/>
      <c r="F54" s="42" t="s">
        <v>84</v>
      </c>
      <c r="G54" s="121">
        <v>7550000</v>
      </c>
      <c r="H54" s="42"/>
      <c r="I54" s="104"/>
      <c r="J54" s="104"/>
      <c r="K54" s="104"/>
    </row>
    <row r="55" spans="1:11" ht="42" x14ac:dyDescent="0.2">
      <c r="A55" s="104"/>
      <c r="B55" s="74" t="s">
        <v>78</v>
      </c>
      <c r="C55" s="104"/>
      <c r="D55" s="104"/>
      <c r="E55" s="124"/>
      <c r="F55" s="42" t="s">
        <v>85</v>
      </c>
      <c r="G55" s="121">
        <v>5436800</v>
      </c>
      <c r="H55" s="42"/>
      <c r="I55" s="104"/>
      <c r="J55" s="104"/>
      <c r="K55" s="104"/>
    </row>
    <row r="56" spans="1:11" x14ac:dyDescent="0.2">
      <c r="A56" s="109"/>
      <c r="B56" s="75"/>
      <c r="C56" s="109"/>
      <c r="D56" s="109"/>
      <c r="E56" s="125"/>
      <c r="F56" s="69"/>
      <c r="G56" s="126"/>
      <c r="H56" s="65"/>
      <c r="I56" s="127"/>
      <c r="J56" s="69"/>
      <c r="K56" s="109"/>
    </row>
    <row r="57" spans="1:11" ht="42" x14ac:dyDescent="0.2">
      <c r="A57" s="104">
        <v>2</v>
      </c>
      <c r="B57" s="73" t="s">
        <v>86</v>
      </c>
      <c r="C57" s="108">
        <v>2500000</v>
      </c>
      <c r="D57" s="108">
        <v>2481175</v>
      </c>
      <c r="E57" s="118" t="s">
        <v>75</v>
      </c>
      <c r="F57" s="73" t="s">
        <v>87</v>
      </c>
      <c r="G57" s="105">
        <v>2479000</v>
      </c>
      <c r="H57" s="73" t="s">
        <v>87</v>
      </c>
      <c r="I57" s="108">
        <v>2467741.69</v>
      </c>
      <c r="J57" s="70" t="s">
        <v>25</v>
      </c>
      <c r="K57" s="70" t="s">
        <v>88</v>
      </c>
    </row>
    <row r="58" spans="1:11" ht="42" x14ac:dyDescent="0.2">
      <c r="A58" s="104"/>
      <c r="B58" s="42" t="s">
        <v>89</v>
      </c>
      <c r="C58" s="104"/>
      <c r="D58" s="104"/>
      <c r="E58" s="120" t="s">
        <v>80</v>
      </c>
      <c r="F58" s="71"/>
      <c r="G58" s="105"/>
      <c r="H58" s="42"/>
      <c r="I58" s="122"/>
      <c r="J58" s="71"/>
      <c r="K58" s="123" t="s">
        <v>90</v>
      </c>
    </row>
    <row r="59" spans="1:11" x14ac:dyDescent="0.2">
      <c r="A59" s="104"/>
      <c r="B59" s="74" t="s">
        <v>83</v>
      </c>
      <c r="C59" s="104"/>
      <c r="D59" s="104"/>
      <c r="E59" s="124"/>
      <c r="F59" s="71"/>
      <c r="G59" s="105"/>
      <c r="H59" s="42"/>
      <c r="I59" s="104"/>
      <c r="J59" s="71"/>
      <c r="K59" s="104"/>
    </row>
    <row r="60" spans="1:11" x14ac:dyDescent="0.2">
      <c r="A60" s="104"/>
      <c r="B60" s="76" t="s">
        <v>88</v>
      </c>
      <c r="C60" s="128"/>
      <c r="D60" s="128"/>
      <c r="E60" s="129"/>
      <c r="F60" s="71"/>
      <c r="G60" s="130"/>
      <c r="H60" s="131"/>
      <c r="I60" s="128"/>
      <c r="J60" s="128"/>
      <c r="K60" s="128"/>
    </row>
    <row r="61" spans="1:11" x14ac:dyDescent="0.2">
      <c r="A61" s="109"/>
      <c r="B61" s="75"/>
      <c r="C61" s="132"/>
      <c r="D61" s="132"/>
      <c r="E61" s="133"/>
      <c r="F61" s="72"/>
      <c r="G61" s="134"/>
      <c r="H61" s="135"/>
      <c r="I61" s="136"/>
      <c r="J61" s="72"/>
      <c r="K61" s="132"/>
    </row>
    <row r="62" spans="1:11" x14ac:dyDescent="0.2">
      <c r="A62" s="137"/>
      <c r="B62" s="77"/>
      <c r="C62" s="138"/>
      <c r="D62" s="138"/>
      <c r="E62" s="138"/>
      <c r="F62" s="8"/>
      <c r="G62" s="139"/>
      <c r="H62" s="140" t="s">
        <v>65</v>
      </c>
      <c r="I62" s="141">
        <f>SUM(I52:I61)</f>
        <v>7904541.6899999995</v>
      </c>
      <c r="J62" s="137" t="s">
        <v>66</v>
      </c>
      <c r="K62" s="137"/>
    </row>
    <row r="63" spans="1:11" x14ac:dyDescent="0.2">
      <c r="A63" s="142"/>
      <c r="B63" s="29"/>
      <c r="C63" s="143"/>
      <c r="D63" s="143"/>
      <c r="E63" s="29"/>
      <c r="F63" s="142"/>
      <c r="G63" s="144"/>
      <c r="H63" s="142"/>
      <c r="I63" s="144"/>
      <c r="J63" s="144"/>
      <c r="K63" s="17" t="s">
        <v>0</v>
      </c>
    </row>
    <row r="64" spans="1:11" x14ac:dyDescent="0.2">
      <c r="A64" s="1536" t="s">
        <v>14</v>
      </c>
      <c r="B64" s="1536"/>
      <c r="C64" s="1536"/>
      <c r="D64" s="1536"/>
      <c r="E64" s="1536"/>
      <c r="F64" s="1536"/>
      <c r="G64" s="1536"/>
      <c r="H64" s="1536"/>
      <c r="I64" s="1536"/>
      <c r="J64" s="1536"/>
      <c r="K64" s="1536"/>
    </row>
    <row r="65" spans="1:11" x14ac:dyDescent="0.2">
      <c r="A65" s="1536" t="s">
        <v>91</v>
      </c>
      <c r="B65" s="1536"/>
      <c r="C65" s="1536"/>
      <c r="D65" s="1536"/>
      <c r="E65" s="1536"/>
      <c r="F65" s="1536"/>
      <c r="G65" s="1536"/>
      <c r="H65" s="1536"/>
      <c r="I65" s="1536"/>
      <c r="J65" s="1536"/>
      <c r="K65" s="1536"/>
    </row>
    <row r="66" spans="1:11" x14ac:dyDescent="0.2">
      <c r="A66" s="1536" t="s">
        <v>16</v>
      </c>
      <c r="B66" s="1536"/>
      <c r="C66" s="1536"/>
      <c r="D66" s="1536"/>
      <c r="E66" s="1536"/>
      <c r="F66" s="1536"/>
      <c r="G66" s="1536"/>
      <c r="H66" s="1536"/>
      <c r="I66" s="1536"/>
      <c r="J66" s="1536"/>
      <c r="K66" s="1536"/>
    </row>
    <row r="67" spans="1:11" x14ac:dyDescent="0.2">
      <c r="A67" s="145"/>
      <c r="B67" s="18"/>
      <c r="C67" s="146"/>
      <c r="D67" s="146"/>
      <c r="E67" s="18"/>
      <c r="F67" s="145"/>
      <c r="G67" s="147"/>
      <c r="H67" s="145"/>
      <c r="I67" s="147"/>
      <c r="J67" s="147"/>
      <c r="K67" s="18"/>
    </row>
    <row r="68" spans="1:11" x14ac:dyDescent="0.2">
      <c r="A68" s="1352" t="s">
        <v>1</v>
      </c>
      <c r="B68" s="1352" t="s">
        <v>2</v>
      </c>
      <c r="C68" s="1353" t="s">
        <v>3</v>
      </c>
      <c r="D68" s="1353" t="s">
        <v>4</v>
      </c>
      <c r="E68" s="1352" t="s">
        <v>5</v>
      </c>
      <c r="F68" s="1352" t="s">
        <v>6</v>
      </c>
      <c r="G68" s="1352"/>
      <c r="H68" s="1352" t="s">
        <v>7</v>
      </c>
      <c r="I68" s="1352"/>
      <c r="J68" s="1352" t="s">
        <v>8</v>
      </c>
      <c r="K68" s="1352" t="s">
        <v>9</v>
      </c>
    </row>
    <row r="69" spans="1:11" ht="42" x14ac:dyDescent="0.2">
      <c r="A69" s="1352"/>
      <c r="B69" s="1352"/>
      <c r="C69" s="1353"/>
      <c r="D69" s="1353"/>
      <c r="E69" s="1352"/>
      <c r="F69" s="177" t="s">
        <v>10</v>
      </c>
      <c r="G69" s="177" t="s">
        <v>11</v>
      </c>
      <c r="H69" s="177" t="s">
        <v>12</v>
      </c>
      <c r="I69" s="177" t="s">
        <v>13</v>
      </c>
      <c r="J69" s="1352"/>
      <c r="K69" s="1352"/>
    </row>
    <row r="70" spans="1:11" x14ac:dyDescent="0.2">
      <c r="A70" s="7" t="s">
        <v>92</v>
      </c>
      <c r="B70" s="9" t="s">
        <v>92</v>
      </c>
      <c r="C70" s="78" t="s">
        <v>92</v>
      </c>
      <c r="D70" s="78" t="s">
        <v>92</v>
      </c>
      <c r="E70" s="6" t="s">
        <v>92</v>
      </c>
      <c r="F70" s="79" t="s">
        <v>92</v>
      </c>
      <c r="G70" s="78" t="s">
        <v>92</v>
      </c>
      <c r="H70" s="79" t="s">
        <v>92</v>
      </c>
      <c r="I70" s="78" t="s">
        <v>92</v>
      </c>
      <c r="J70" s="6" t="s">
        <v>92</v>
      </c>
      <c r="K70" s="79" t="s">
        <v>92</v>
      </c>
    </row>
    <row r="71" spans="1:11" x14ac:dyDescent="0.2">
      <c r="A71" s="9"/>
      <c r="B71" s="1"/>
      <c r="C71" s="2"/>
      <c r="D71" s="2"/>
      <c r="E71" s="6"/>
      <c r="F71" s="4"/>
      <c r="G71" s="2"/>
      <c r="H71" s="4"/>
      <c r="I71" s="2"/>
      <c r="J71" s="6"/>
      <c r="K71" s="3"/>
    </row>
    <row r="72" spans="1:11" x14ac:dyDescent="0.2">
      <c r="A72" s="7"/>
      <c r="B72" s="1"/>
      <c r="C72" s="2"/>
      <c r="D72" s="2"/>
      <c r="E72" s="6"/>
      <c r="F72" s="4"/>
      <c r="G72" s="2"/>
      <c r="H72" s="4"/>
      <c r="I72" s="2"/>
      <c r="J72" s="6"/>
      <c r="K72" s="3"/>
    </row>
    <row r="73" spans="1:11" x14ac:dyDescent="0.2">
      <c r="A73" s="9"/>
      <c r="B73" s="1"/>
      <c r="C73" s="2"/>
      <c r="D73" s="2"/>
      <c r="E73" s="6"/>
      <c r="F73" s="4"/>
      <c r="G73" s="2"/>
      <c r="H73" s="4"/>
      <c r="I73" s="2"/>
      <c r="J73" s="6"/>
      <c r="K73" s="3"/>
    </row>
    <row r="74" spans="1:11" x14ac:dyDescent="0.2">
      <c r="A74" s="1793" t="s">
        <v>93</v>
      </c>
      <c r="B74" s="1794"/>
      <c r="C74" s="1794"/>
      <c r="D74" s="148"/>
      <c r="E74" s="30"/>
      <c r="F74" s="148"/>
      <c r="G74" s="149"/>
      <c r="H74" s="148"/>
      <c r="I74" s="149"/>
      <c r="J74" s="149"/>
      <c r="K74" s="150" t="s">
        <v>0</v>
      </c>
    </row>
    <row r="75" spans="1:11" x14ac:dyDescent="0.2">
      <c r="A75" s="1384" t="s">
        <v>14</v>
      </c>
      <c r="B75" s="1384"/>
      <c r="C75" s="1384"/>
      <c r="D75" s="1384"/>
      <c r="E75" s="1384"/>
      <c r="F75" s="1384"/>
      <c r="G75" s="1384"/>
      <c r="H75" s="1384"/>
      <c r="I75" s="1384"/>
      <c r="J75" s="1384"/>
      <c r="K75" s="1384"/>
    </row>
    <row r="76" spans="1:11" x14ac:dyDescent="0.2">
      <c r="A76" s="1384" t="s">
        <v>94</v>
      </c>
      <c r="B76" s="1384"/>
      <c r="C76" s="1384"/>
      <c r="D76" s="1384"/>
      <c r="E76" s="1384"/>
      <c r="F76" s="1384"/>
      <c r="G76" s="1384"/>
      <c r="H76" s="1384"/>
      <c r="I76" s="1384"/>
      <c r="J76" s="1384"/>
      <c r="K76" s="1384"/>
    </row>
    <row r="77" spans="1:11" x14ac:dyDescent="0.2">
      <c r="A77" s="1795" t="s">
        <v>16</v>
      </c>
      <c r="B77" s="1795"/>
      <c r="C77" s="1795"/>
      <c r="D77" s="1795"/>
      <c r="E77" s="1795"/>
      <c r="F77" s="1795"/>
      <c r="G77" s="1795"/>
      <c r="H77" s="1795"/>
      <c r="I77" s="1795"/>
      <c r="J77" s="1795"/>
      <c r="K77" s="1795"/>
    </row>
    <row r="78" spans="1:11" x14ac:dyDescent="0.2">
      <c r="A78" s="151"/>
      <c r="B78" s="31"/>
      <c r="C78" s="151"/>
      <c r="D78" s="151"/>
      <c r="E78" s="31"/>
      <c r="F78" s="151"/>
      <c r="G78" s="152"/>
      <c r="H78" s="151"/>
      <c r="I78" s="152"/>
      <c r="J78" s="152"/>
      <c r="K78" s="31"/>
    </row>
    <row r="79" spans="1:11" x14ac:dyDescent="0.2">
      <c r="A79" s="1391" t="s">
        <v>1</v>
      </c>
      <c r="B79" s="1391" t="s">
        <v>2</v>
      </c>
      <c r="C79" s="1392" t="s">
        <v>3</v>
      </c>
      <c r="D79" s="1391" t="s">
        <v>4</v>
      </c>
      <c r="E79" s="1391" t="s">
        <v>5</v>
      </c>
      <c r="F79" s="1391" t="s">
        <v>6</v>
      </c>
      <c r="G79" s="1391"/>
      <c r="H79" s="1391" t="s">
        <v>7</v>
      </c>
      <c r="I79" s="1391"/>
      <c r="J79" s="1391" t="s">
        <v>8</v>
      </c>
      <c r="K79" s="1392" t="s">
        <v>9</v>
      </c>
    </row>
    <row r="80" spans="1:11" ht="34.5" x14ac:dyDescent="0.2">
      <c r="A80" s="1391"/>
      <c r="B80" s="1391"/>
      <c r="C80" s="1475"/>
      <c r="D80" s="1391"/>
      <c r="E80" s="1391"/>
      <c r="F80" s="181" t="s">
        <v>10</v>
      </c>
      <c r="G80" s="181" t="s">
        <v>11</v>
      </c>
      <c r="H80" s="181" t="s">
        <v>12</v>
      </c>
      <c r="I80" s="181" t="s">
        <v>13</v>
      </c>
      <c r="J80" s="1391"/>
      <c r="K80" s="1475"/>
    </row>
    <row r="81" spans="1:11" ht="37.5" x14ac:dyDescent="0.2">
      <c r="A81" s="80" t="s">
        <v>95</v>
      </c>
      <c r="B81" s="81" t="s">
        <v>96</v>
      </c>
      <c r="C81" s="153">
        <v>70000</v>
      </c>
      <c r="D81" s="154" t="s">
        <v>97</v>
      </c>
      <c r="E81" s="155" t="s">
        <v>31</v>
      </c>
      <c r="F81" s="81" t="s">
        <v>98</v>
      </c>
      <c r="G81" s="156">
        <v>70000</v>
      </c>
      <c r="H81" s="81" t="s">
        <v>98</v>
      </c>
      <c r="I81" s="156">
        <v>70000</v>
      </c>
      <c r="J81" s="155" t="s">
        <v>25</v>
      </c>
      <c r="K81" s="81" t="s">
        <v>99</v>
      </c>
    </row>
    <row r="82" spans="1:11" x14ac:dyDescent="0.2">
      <c r="A82" s="80"/>
      <c r="B82" s="81"/>
      <c r="C82" s="154"/>
      <c r="D82" s="154"/>
      <c r="E82" s="155"/>
      <c r="F82" s="81" t="s">
        <v>100</v>
      </c>
      <c r="G82" s="156">
        <v>76000</v>
      </c>
      <c r="H82" s="81"/>
      <c r="I82" s="154"/>
      <c r="J82" s="155"/>
      <c r="K82" s="81"/>
    </row>
    <row r="83" spans="1:11" ht="37.5" x14ac:dyDescent="0.2">
      <c r="A83" s="80"/>
      <c r="B83" s="81"/>
      <c r="C83" s="154"/>
      <c r="D83" s="154"/>
      <c r="E83" s="155"/>
      <c r="F83" s="81" t="s">
        <v>101</v>
      </c>
      <c r="G83" s="156">
        <v>72000</v>
      </c>
      <c r="H83" s="81"/>
      <c r="I83" s="154"/>
      <c r="J83" s="155"/>
      <c r="K83" s="81"/>
    </row>
    <row r="84" spans="1:11" x14ac:dyDescent="0.2">
      <c r="A84" s="148"/>
      <c r="B84" s="30"/>
      <c r="C84" s="148"/>
      <c r="D84" s="148"/>
      <c r="E84" s="30"/>
      <c r="F84" s="148"/>
      <c r="G84" s="149"/>
      <c r="H84" s="148"/>
      <c r="I84" s="149"/>
      <c r="J84" s="149"/>
      <c r="K84" s="150" t="s">
        <v>0</v>
      </c>
    </row>
    <row r="85" spans="1:11" x14ac:dyDescent="0.2">
      <c r="A85" s="1384" t="s">
        <v>102</v>
      </c>
      <c r="B85" s="1384"/>
      <c r="C85" s="1384"/>
      <c r="D85" s="1384"/>
      <c r="E85" s="1384"/>
      <c r="F85" s="1384"/>
      <c r="G85" s="1384"/>
      <c r="H85" s="1384"/>
      <c r="I85" s="1384"/>
      <c r="J85" s="1384"/>
      <c r="K85" s="1384"/>
    </row>
    <row r="86" spans="1:11" x14ac:dyDescent="0.2">
      <c r="A86" s="1384" t="s">
        <v>103</v>
      </c>
      <c r="B86" s="1384"/>
      <c r="C86" s="1384"/>
      <c r="D86" s="1384"/>
      <c r="E86" s="1384"/>
      <c r="F86" s="1384"/>
      <c r="G86" s="1384"/>
      <c r="H86" s="1384"/>
      <c r="I86" s="1384"/>
      <c r="J86" s="1384"/>
      <c r="K86" s="1384"/>
    </row>
    <row r="87" spans="1:11" x14ac:dyDescent="0.2">
      <c r="A87" s="1384" t="s">
        <v>104</v>
      </c>
      <c r="B87" s="1384"/>
      <c r="C87" s="1384"/>
      <c r="D87" s="1384"/>
      <c r="E87" s="1384"/>
      <c r="F87" s="1384"/>
      <c r="G87" s="1384"/>
      <c r="H87" s="1384"/>
      <c r="I87" s="1384"/>
      <c r="J87" s="1384"/>
      <c r="K87" s="1384"/>
    </row>
    <row r="88" spans="1:11" x14ac:dyDescent="0.2">
      <c r="A88" s="151"/>
      <c r="B88" s="31"/>
      <c r="C88" s="151"/>
      <c r="D88" s="151"/>
      <c r="E88" s="31"/>
      <c r="F88" s="151"/>
      <c r="G88" s="152"/>
      <c r="H88" s="151"/>
      <c r="I88" s="152"/>
      <c r="J88" s="152"/>
      <c r="K88" s="31"/>
    </row>
    <row r="89" spans="1:11" x14ac:dyDescent="0.2">
      <c r="A89" s="1391" t="s">
        <v>1</v>
      </c>
      <c r="B89" s="1391" t="s">
        <v>2</v>
      </c>
      <c r="C89" s="1392" t="s">
        <v>3</v>
      </c>
      <c r="D89" s="1391" t="s">
        <v>4</v>
      </c>
      <c r="E89" s="1391" t="s">
        <v>5</v>
      </c>
      <c r="F89" s="1391" t="s">
        <v>6</v>
      </c>
      <c r="G89" s="1391"/>
      <c r="H89" s="1391" t="s">
        <v>7</v>
      </c>
      <c r="I89" s="1391"/>
      <c r="J89" s="1391" t="s">
        <v>8</v>
      </c>
      <c r="K89" s="1392" t="s">
        <v>9</v>
      </c>
    </row>
    <row r="90" spans="1:11" ht="34.5" x14ac:dyDescent="0.2">
      <c r="A90" s="1391"/>
      <c r="B90" s="1391"/>
      <c r="C90" s="1475"/>
      <c r="D90" s="1391"/>
      <c r="E90" s="1391"/>
      <c r="F90" s="181" t="s">
        <v>10</v>
      </c>
      <c r="G90" s="181" t="s">
        <v>11</v>
      </c>
      <c r="H90" s="181" t="s">
        <v>12</v>
      </c>
      <c r="I90" s="181" t="s">
        <v>13</v>
      </c>
      <c r="J90" s="1391"/>
      <c r="K90" s="1475"/>
    </row>
    <row r="91" spans="1:11" ht="37.5" x14ac:dyDescent="0.2">
      <c r="A91" s="82">
        <v>1</v>
      </c>
      <c r="B91" s="83" t="s">
        <v>105</v>
      </c>
      <c r="C91" s="84">
        <v>280</v>
      </c>
      <c r="D91" s="84">
        <v>280</v>
      </c>
      <c r="E91" s="83" t="s">
        <v>23</v>
      </c>
      <c r="F91" s="83" t="s">
        <v>106</v>
      </c>
      <c r="G91" s="84">
        <v>280</v>
      </c>
      <c r="H91" s="83" t="s">
        <v>106</v>
      </c>
      <c r="I91" s="84">
        <v>280</v>
      </c>
      <c r="J91" s="83" t="s">
        <v>107</v>
      </c>
      <c r="K91" s="85" t="s">
        <v>108</v>
      </c>
    </row>
    <row r="92" spans="1:11" x14ac:dyDescent="0.2">
      <c r="A92" s="142"/>
      <c r="B92" s="29"/>
      <c r="C92" s="157"/>
      <c r="D92" s="157"/>
      <c r="E92" s="29"/>
      <c r="F92" s="142"/>
      <c r="G92" s="144"/>
      <c r="H92" s="142"/>
      <c r="I92" s="144"/>
      <c r="J92" s="144"/>
      <c r="K92" s="17" t="s">
        <v>0</v>
      </c>
    </row>
    <row r="93" spans="1:11" x14ac:dyDescent="0.2">
      <c r="A93" s="1796" t="s">
        <v>109</v>
      </c>
      <c r="B93" s="1796"/>
      <c r="C93" s="1796"/>
      <c r="D93" s="1796"/>
      <c r="E93" s="1796"/>
      <c r="F93" s="1796"/>
      <c r="G93" s="1796"/>
      <c r="H93" s="1796"/>
      <c r="I93" s="1796"/>
      <c r="J93" s="1796"/>
      <c r="K93" s="1796"/>
    </row>
    <row r="94" spans="1:11" x14ac:dyDescent="0.2">
      <c r="A94" s="1796" t="s">
        <v>110</v>
      </c>
      <c r="B94" s="1796"/>
      <c r="C94" s="1796"/>
      <c r="D94" s="1796"/>
      <c r="E94" s="1796"/>
      <c r="F94" s="1796"/>
      <c r="G94" s="1796"/>
      <c r="H94" s="1796"/>
      <c r="I94" s="1796"/>
      <c r="J94" s="1796"/>
      <c r="K94" s="1796"/>
    </row>
    <row r="95" spans="1:11" x14ac:dyDescent="0.2">
      <c r="A95" s="1796" t="s">
        <v>111</v>
      </c>
      <c r="B95" s="1796"/>
      <c r="C95" s="1796"/>
      <c r="D95" s="1796"/>
      <c r="E95" s="1796"/>
      <c r="F95" s="1796"/>
      <c r="G95" s="1796"/>
      <c r="H95" s="1796"/>
      <c r="I95" s="1796"/>
      <c r="J95" s="1796"/>
      <c r="K95" s="1796"/>
    </row>
    <row r="96" spans="1:11" x14ac:dyDescent="0.2">
      <c r="A96" s="1352" t="s">
        <v>1</v>
      </c>
      <c r="B96" s="1352" t="s">
        <v>2</v>
      </c>
      <c r="C96" s="1797" t="s">
        <v>3</v>
      </c>
      <c r="D96" s="1799" t="s">
        <v>4</v>
      </c>
      <c r="E96" s="1352" t="s">
        <v>5</v>
      </c>
      <c r="F96" s="1352" t="s">
        <v>6</v>
      </c>
      <c r="G96" s="1352"/>
      <c r="H96" s="1352" t="s">
        <v>7</v>
      </c>
      <c r="I96" s="1352"/>
      <c r="J96" s="1352" t="s">
        <v>8</v>
      </c>
      <c r="K96" s="1657" t="s">
        <v>21</v>
      </c>
    </row>
    <row r="97" spans="1:11" ht="42" x14ac:dyDescent="0.2">
      <c r="A97" s="1352"/>
      <c r="B97" s="1352"/>
      <c r="C97" s="1798"/>
      <c r="D97" s="1799"/>
      <c r="E97" s="1352"/>
      <c r="F97" s="177" t="s">
        <v>10</v>
      </c>
      <c r="G97" s="177" t="s">
        <v>11</v>
      </c>
      <c r="H97" s="177" t="s">
        <v>12</v>
      </c>
      <c r="I97" s="177" t="s">
        <v>13</v>
      </c>
      <c r="J97" s="1352"/>
      <c r="K97" s="1658"/>
    </row>
    <row r="98" spans="1:11" ht="63" x14ac:dyDescent="0.2">
      <c r="A98" s="14">
        <v>1</v>
      </c>
      <c r="B98" s="4" t="s">
        <v>112</v>
      </c>
      <c r="C98" s="158">
        <v>20000</v>
      </c>
      <c r="D98" s="158">
        <v>21400</v>
      </c>
      <c r="E98" s="6" t="s">
        <v>23</v>
      </c>
      <c r="F98" s="15" t="s">
        <v>113</v>
      </c>
      <c r="G98" s="158">
        <v>21400</v>
      </c>
      <c r="H98" s="15" t="s">
        <v>113</v>
      </c>
      <c r="I98" s="158">
        <v>21400</v>
      </c>
      <c r="J98" s="6" t="s">
        <v>25</v>
      </c>
      <c r="K98" s="16" t="s">
        <v>114</v>
      </c>
    </row>
    <row r="99" spans="1:11" ht="63" x14ac:dyDescent="0.2">
      <c r="A99" s="14">
        <v>2</v>
      </c>
      <c r="B99" s="4" t="s">
        <v>115</v>
      </c>
      <c r="C99" s="158">
        <v>10220</v>
      </c>
      <c r="D99" s="158">
        <v>10935.4</v>
      </c>
      <c r="E99" s="6" t="s">
        <v>23</v>
      </c>
      <c r="F99" s="15" t="s">
        <v>116</v>
      </c>
      <c r="G99" s="158">
        <v>10935.4</v>
      </c>
      <c r="H99" s="15" t="s">
        <v>116</v>
      </c>
      <c r="I99" s="158">
        <v>10935.4</v>
      </c>
      <c r="J99" s="6" t="s">
        <v>25</v>
      </c>
      <c r="K99" s="16" t="s">
        <v>117</v>
      </c>
    </row>
    <row r="100" spans="1:11" ht="105" x14ac:dyDescent="0.2">
      <c r="A100" s="14">
        <v>3</v>
      </c>
      <c r="B100" s="4" t="s">
        <v>118</v>
      </c>
      <c r="C100" s="158">
        <v>3150</v>
      </c>
      <c r="D100" s="158">
        <v>3370.5</v>
      </c>
      <c r="E100" s="6" t="s">
        <v>23</v>
      </c>
      <c r="F100" s="15" t="s">
        <v>116</v>
      </c>
      <c r="G100" s="158">
        <v>3370.5</v>
      </c>
      <c r="H100" s="15" t="s">
        <v>116</v>
      </c>
      <c r="I100" s="158">
        <v>3370.5</v>
      </c>
      <c r="J100" s="6" t="s">
        <v>25</v>
      </c>
      <c r="K100" s="16" t="s">
        <v>119</v>
      </c>
    </row>
    <row r="101" spans="1:11" ht="63" x14ac:dyDescent="0.2">
      <c r="A101" s="14">
        <v>4</v>
      </c>
      <c r="B101" s="4" t="s">
        <v>120</v>
      </c>
      <c r="C101" s="158">
        <v>6680</v>
      </c>
      <c r="D101" s="158">
        <v>7147.6</v>
      </c>
      <c r="E101" s="6" t="s">
        <v>23</v>
      </c>
      <c r="F101" s="15" t="s">
        <v>24</v>
      </c>
      <c r="G101" s="158">
        <v>7147.6</v>
      </c>
      <c r="H101" s="15" t="s">
        <v>24</v>
      </c>
      <c r="I101" s="158">
        <v>7147.6</v>
      </c>
      <c r="J101" s="6" t="s">
        <v>25</v>
      </c>
      <c r="K101" s="16" t="s">
        <v>121</v>
      </c>
    </row>
    <row r="102" spans="1:11" ht="63" x14ac:dyDescent="0.2">
      <c r="A102" s="14">
        <v>5</v>
      </c>
      <c r="B102" s="4" t="s">
        <v>122</v>
      </c>
      <c r="C102" s="158">
        <v>2340</v>
      </c>
      <c r="D102" s="158">
        <v>2503.8000000000002</v>
      </c>
      <c r="E102" s="6" t="s">
        <v>23</v>
      </c>
      <c r="F102" s="15" t="s">
        <v>116</v>
      </c>
      <c r="G102" s="158">
        <v>2503.8000000000002</v>
      </c>
      <c r="H102" s="15" t="s">
        <v>116</v>
      </c>
      <c r="I102" s="158">
        <v>2503.8000000000002</v>
      </c>
      <c r="J102" s="6" t="s">
        <v>25</v>
      </c>
      <c r="K102" s="16" t="s">
        <v>123</v>
      </c>
    </row>
    <row r="103" spans="1:11" ht="63" x14ac:dyDescent="0.2">
      <c r="A103" s="14">
        <v>6</v>
      </c>
      <c r="B103" s="4" t="s">
        <v>124</v>
      </c>
      <c r="C103" s="158">
        <v>24806</v>
      </c>
      <c r="D103" s="158">
        <v>26542.42</v>
      </c>
      <c r="E103" s="6" t="s">
        <v>23</v>
      </c>
      <c r="F103" s="15" t="s">
        <v>24</v>
      </c>
      <c r="G103" s="158">
        <v>26542.42</v>
      </c>
      <c r="H103" s="15" t="s">
        <v>24</v>
      </c>
      <c r="I103" s="158">
        <v>26542.42</v>
      </c>
      <c r="J103" s="6" t="s">
        <v>25</v>
      </c>
      <c r="K103" s="16" t="s">
        <v>125</v>
      </c>
    </row>
    <row r="104" spans="1:11" ht="63" x14ac:dyDescent="0.2">
      <c r="A104" s="14">
        <v>7</v>
      </c>
      <c r="B104" s="4" t="s">
        <v>126</v>
      </c>
      <c r="C104" s="158">
        <v>9400</v>
      </c>
      <c r="D104" s="158">
        <v>10058</v>
      </c>
      <c r="E104" s="6" t="s">
        <v>23</v>
      </c>
      <c r="F104" s="15" t="s">
        <v>24</v>
      </c>
      <c r="G104" s="158">
        <v>10058</v>
      </c>
      <c r="H104" s="15" t="s">
        <v>24</v>
      </c>
      <c r="I104" s="158">
        <v>10058</v>
      </c>
      <c r="J104" s="6" t="s">
        <v>25</v>
      </c>
      <c r="K104" s="16" t="s">
        <v>127</v>
      </c>
    </row>
    <row r="105" spans="1:11" ht="84" x14ac:dyDescent="0.2">
      <c r="A105" s="14">
        <v>8</v>
      </c>
      <c r="B105" s="4" t="s">
        <v>128</v>
      </c>
      <c r="C105" s="158">
        <v>55368</v>
      </c>
      <c r="D105" s="158">
        <v>59243.76</v>
      </c>
      <c r="E105" s="6" t="s">
        <v>23</v>
      </c>
      <c r="F105" s="15" t="s">
        <v>129</v>
      </c>
      <c r="G105" s="158">
        <v>59243.76</v>
      </c>
      <c r="H105" s="15" t="s">
        <v>129</v>
      </c>
      <c r="I105" s="158">
        <v>59243.76</v>
      </c>
      <c r="J105" s="6" t="s">
        <v>25</v>
      </c>
      <c r="K105" s="16" t="s">
        <v>130</v>
      </c>
    </row>
    <row r="106" spans="1:11" x14ac:dyDescent="0.35">
      <c r="A106" s="19"/>
      <c r="B106" s="19"/>
      <c r="C106" s="159"/>
      <c r="D106" s="159"/>
      <c r="E106" s="19"/>
      <c r="F106" s="160"/>
      <c r="G106" s="19"/>
      <c r="H106" s="19"/>
      <c r="I106" s="19"/>
      <c r="J106" s="19"/>
      <c r="K106" s="19"/>
    </row>
    <row r="107" spans="1:11" x14ac:dyDescent="0.35">
      <c r="A107" s="20"/>
      <c r="B107" s="20"/>
      <c r="C107" s="161"/>
      <c r="D107" s="161"/>
      <c r="E107" s="20"/>
      <c r="F107" s="162"/>
      <c r="G107" s="163"/>
      <c r="H107" s="20"/>
      <c r="I107" s="164">
        <f>SUM(I98:I106)</f>
        <v>141201.48000000001</v>
      </c>
      <c r="J107" s="20"/>
      <c r="K107" s="20"/>
    </row>
    <row r="108" spans="1:11" x14ac:dyDescent="0.2">
      <c r="A108" s="148"/>
      <c r="B108" s="30"/>
      <c r="C108" s="148"/>
      <c r="D108" s="148"/>
      <c r="E108" s="30"/>
      <c r="F108" s="148"/>
      <c r="G108" s="149"/>
      <c r="H108" s="148"/>
      <c r="I108" s="149"/>
      <c r="J108" s="149"/>
      <c r="K108" s="150" t="s">
        <v>0</v>
      </c>
    </row>
    <row r="109" spans="1:11" x14ac:dyDescent="0.2">
      <c r="A109" s="1384" t="s">
        <v>131</v>
      </c>
      <c r="B109" s="1384"/>
      <c r="C109" s="1384"/>
      <c r="D109" s="1384"/>
      <c r="E109" s="1384"/>
      <c r="F109" s="1384"/>
      <c r="G109" s="1384"/>
      <c r="H109" s="1384"/>
      <c r="I109" s="1384"/>
      <c r="J109" s="1384"/>
      <c r="K109" s="1384"/>
    </row>
    <row r="110" spans="1:11" x14ac:dyDescent="0.2">
      <c r="A110" s="1384" t="s">
        <v>132</v>
      </c>
      <c r="B110" s="1384"/>
      <c r="C110" s="1384"/>
      <c r="D110" s="1384"/>
      <c r="E110" s="1384"/>
      <c r="F110" s="1384"/>
      <c r="G110" s="1384"/>
      <c r="H110" s="1384"/>
      <c r="I110" s="1384"/>
      <c r="J110" s="1384"/>
      <c r="K110" s="1384"/>
    </row>
    <row r="111" spans="1:11" x14ac:dyDescent="0.2">
      <c r="A111" s="1384" t="s">
        <v>133</v>
      </c>
      <c r="B111" s="1384"/>
      <c r="C111" s="1384"/>
      <c r="D111" s="1384"/>
      <c r="E111" s="1384"/>
      <c r="F111" s="1384"/>
      <c r="G111" s="1384"/>
      <c r="H111" s="1384"/>
      <c r="I111" s="1384"/>
      <c r="J111" s="1384"/>
      <c r="K111" s="1384"/>
    </row>
    <row r="112" spans="1:11" x14ac:dyDescent="0.2">
      <c r="A112" s="151"/>
      <c r="B112" s="31"/>
      <c r="C112" s="151"/>
      <c r="D112" s="151"/>
      <c r="E112" s="31"/>
      <c r="F112" s="151"/>
      <c r="G112" s="152"/>
      <c r="H112" s="151"/>
      <c r="I112" s="152"/>
      <c r="J112" s="152"/>
      <c r="K112" s="31"/>
    </row>
    <row r="113" spans="1:11" x14ac:dyDescent="0.2">
      <c r="A113" s="1391" t="s">
        <v>1</v>
      </c>
      <c r="B113" s="1391" t="s">
        <v>2</v>
      </c>
      <c r="C113" s="1392" t="s">
        <v>3</v>
      </c>
      <c r="D113" s="1391" t="s">
        <v>4</v>
      </c>
      <c r="E113" s="1391" t="s">
        <v>5</v>
      </c>
      <c r="F113" s="1391" t="s">
        <v>6</v>
      </c>
      <c r="G113" s="1391"/>
      <c r="H113" s="1391" t="s">
        <v>7</v>
      </c>
      <c r="I113" s="1391"/>
      <c r="J113" s="1391" t="s">
        <v>8</v>
      </c>
      <c r="K113" s="1392" t="s">
        <v>9</v>
      </c>
    </row>
    <row r="114" spans="1:11" ht="34.5" x14ac:dyDescent="0.2">
      <c r="A114" s="1391"/>
      <c r="B114" s="1391"/>
      <c r="C114" s="1475"/>
      <c r="D114" s="1391"/>
      <c r="E114" s="1391"/>
      <c r="F114" s="181" t="s">
        <v>10</v>
      </c>
      <c r="G114" s="181" t="s">
        <v>11</v>
      </c>
      <c r="H114" s="181" t="s">
        <v>12</v>
      </c>
      <c r="I114" s="181" t="s">
        <v>13</v>
      </c>
      <c r="J114" s="1391"/>
      <c r="K114" s="1475"/>
    </row>
    <row r="115" spans="1:11" ht="75" x14ac:dyDescent="0.2">
      <c r="A115" s="21">
        <v>1</v>
      </c>
      <c r="B115" s="166" t="s">
        <v>134</v>
      </c>
      <c r="C115" s="192">
        <v>2400</v>
      </c>
      <c r="D115" s="193">
        <v>2400</v>
      </c>
      <c r="E115" s="167" t="s">
        <v>135</v>
      </c>
      <c r="F115" s="168" t="s">
        <v>136</v>
      </c>
      <c r="G115" s="193">
        <v>2400</v>
      </c>
      <c r="H115" s="168" t="s">
        <v>136</v>
      </c>
      <c r="I115" s="193">
        <v>2400</v>
      </c>
      <c r="J115" s="194" t="s">
        <v>35</v>
      </c>
      <c r="K115" s="195" t="s">
        <v>137</v>
      </c>
    </row>
    <row r="116" spans="1:11" x14ac:dyDescent="0.2">
      <c r="A116" s="169"/>
      <c r="B116" s="170"/>
      <c r="C116" s="172"/>
      <c r="D116" s="172"/>
      <c r="E116" s="196"/>
      <c r="F116" s="171"/>
      <c r="G116" s="193"/>
      <c r="H116" s="172"/>
      <c r="I116" s="172"/>
      <c r="J116" s="196"/>
      <c r="K116" s="197"/>
    </row>
    <row r="117" spans="1:11" x14ac:dyDescent="0.2">
      <c r="A117" s="142"/>
      <c r="B117" s="29"/>
      <c r="C117" s="143"/>
      <c r="D117" s="143"/>
      <c r="E117" s="29"/>
      <c r="F117" s="142"/>
      <c r="G117" s="144"/>
      <c r="H117" s="142"/>
      <c r="I117" s="144"/>
      <c r="J117" s="144"/>
      <c r="K117" s="17" t="s">
        <v>0</v>
      </c>
    </row>
    <row r="118" spans="1:11" x14ac:dyDescent="0.2">
      <c r="A118" s="1536" t="s">
        <v>14</v>
      </c>
      <c r="B118" s="1536"/>
      <c r="C118" s="1536"/>
      <c r="D118" s="1536"/>
      <c r="E118" s="1536"/>
      <c r="F118" s="1536"/>
      <c r="G118" s="1536"/>
      <c r="H118" s="1536"/>
      <c r="I118" s="1536"/>
      <c r="J118" s="1536"/>
      <c r="K118" s="1536"/>
    </row>
    <row r="119" spans="1:11" x14ac:dyDescent="0.2">
      <c r="A119" s="1536" t="s">
        <v>138</v>
      </c>
      <c r="B119" s="1536"/>
      <c r="C119" s="1536"/>
      <c r="D119" s="1536"/>
      <c r="E119" s="1536"/>
      <c r="F119" s="1536"/>
      <c r="G119" s="1536"/>
      <c r="H119" s="1536"/>
      <c r="I119" s="1536"/>
      <c r="J119" s="1536"/>
      <c r="K119" s="1536"/>
    </row>
    <row r="120" spans="1:11" x14ac:dyDescent="0.2">
      <c r="A120" s="1536" t="s">
        <v>139</v>
      </c>
      <c r="B120" s="1536"/>
      <c r="C120" s="1536"/>
      <c r="D120" s="1536"/>
      <c r="E120" s="1536"/>
      <c r="F120" s="1536"/>
      <c r="G120" s="1536"/>
      <c r="H120" s="1536"/>
      <c r="I120" s="1536"/>
      <c r="J120" s="1536"/>
      <c r="K120" s="1536"/>
    </row>
    <row r="121" spans="1:11" x14ac:dyDescent="0.2">
      <c r="A121" s="145"/>
      <c r="B121" s="18"/>
      <c r="C121" s="146"/>
      <c r="D121" s="146"/>
      <c r="E121" s="18"/>
      <c r="F121" s="145"/>
      <c r="G121" s="147"/>
      <c r="H121" s="145"/>
      <c r="I121" s="147"/>
      <c r="J121" s="147"/>
      <c r="K121" s="18"/>
    </row>
    <row r="122" spans="1:11" x14ac:dyDescent="0.2">
      <c r="A122" s="1657" t="s">
        <v>1</v>
      </c>
      <c r="B122" s="1657" t="s">
        <v>2</v>
      </c>
      <c r="C122" s="1800" t="s">
        <v>3</v>
      </c>
      <c r="D122" s="1800" t="s">
        <v>4</v>
      </c>
      <c r="E122" s="1657" t="s">
        <v>5</v>
      </c>
      <c r="F122" s="1518" t="s">
        <v>6</v>
      </c>
      <c r="G122" s="1520"/>
      <c r="H122" s="1518" t="s">
        <v>7</v>
      </c>
      <c r="I122" s="1520"/>
      <c r="J122" s="1657" t="s">
        <v>8</v>
      </c>
      <c r="K122" s="1657" t="s">
        <v>9</v>
      </c>
    </row>
    <row r="123" spans="1:11" ht="42" x14ac:dyDescent="0.2">
      <c r="A123" s="1658"/>
      <c r="B123" s="1658"/>
      <c r="C123" s="1801"/>
      <c r="D123" s="1801"/>
      <c r="E123" s="1658"/>
      <c r="F123" s="177" t="s">
        <v>10</v>
      </c>
      <c r="G123" s="177" t="s">
        <v>11</v>
      </c>
      <c r="H123" s="177" t="s">
        <v>12</v>
      </c>
      <c r="I123" s="177" t="s">
        <v>13</v>
      </c>
      <c r="J123" s="1658"/>
      <c r="K123" s="1658"/>
    </row>
    <row r="124" spans="1:11" x14ac:dyDescent="0.2">
      <c r="A124" s="7"/>
      <c r="B124" s="173" t="s">
        <v>140</v>
      </c>
      <c r="C124" s="78" t="s">
        <v>141</v>
      </c>
      <c r="D124" s="78" t="s">
        <v>141</v>
      </c>
      <c r="E124" s="6" t="s">
        <v>141</v>
      </c>
      <c r="F124" s="79" t="s">
        <v>141</v>
      </c>
      <c r="G124" s="78" t="s">
        <v>141</v>
      </c>
      <c r="H124" s="79" t="s">
        <v>141</v>
      </c>
      <c r="I124" s="78" t="s">
        <v>141</v>
      </c>
      <c r="J124" s="6" t="s">
        <v>141</v>
      </c>
      <c r="K124" s="79" t="s">
        <v>141</v>
      </c>
    </row>
    <row r="125" spans="1:11" x14ac:dyDescent="0.2">
      <c r="A125" s="9"/>
      <c r="B125" s="1"/>
      <c r="C125" s="2"/>
      <c r="D125" s="2"/>
      <c r="E125" s="6"/>
      <c r="F125" s="4"/>
      <c r="G125" s="2"/>
      <c r="H125" s="4"/>
      <c r="I125" s="2"/>
      <c r="J125" s="6"/>
      <c r="K125" s="3"/>
    </row>
    <row r="126" spans="1:11" x14ac:dyDescent="0.2">
      <c r="A126" s="7"/>
      <c r="B126" s="1"/>
      <c r="C126" s="2"/>
      <c r="D126" s="2"/>
      <c r="E126" s="6"/>
      <c r="F126" s="4"/>
      <c r="G126" s="2"/>
      <c r="H126" s="4"/>
      <c r="I126" s="2"/>
      <c r="J126" s="6"/>
      <c r="K126" s="3"/>
    </row>
    <row r="127" spans="1:11" x14ac:dyDescent="0.2">
      <c r="A127" s="9"/>
      <c r="B127" s="1"/>
      <c r="C127" s="2"/>
      <c r="D127" s="2"/>
      <c r="E127" s="6"/>
      <c r="F127" s="4"/>
      <c r="G127" s="2"/>
      <c r="H127" s="4"/>
      <c r="I127" s="2"/>
      <c r="J127" s="6"/>
      <c r="K127" s="3"/>
    </row>
    <row r="128" spans="1:11" x14ac:dyDescent="0.25">
      <c r="A128" s="1804"/>
      <c r="B128" s="1804"/>
      <c r="C128" s="1804"/>
      <c r="D128" s="1804"/>
      <c r="E128" s="1804"/>
      <c r="F128" s="1804"/>
      <c r="G128" s="1804"/>
      <c r="H128" s="1804"/>
      <c r="I128" s="1804"/>
      <c r="J128" s="1804"/>
      <c r="K128" s="198" t="s">
        <v>42</v>
      </c>
    </row>
    <row r="129" spans="1:11" x14ac:dyDescent="0.2">
      <c r="A129" s="1802" t="s">
        <v>131</v>
      </c>
      <c r="B129" s="1802"/>
      <c r="C129" s="1802"/>
      <c r="D129" s="1802"/>
      <c r="E129" s="1802"/>
      <c r="F129" s="1802"/>
      <c r="G129" s="1802"/>
      <c r="H129" s="1802"/>
      <c r="I129" s="1802"/>
      <c r="J129" s="1802"/>
      <c r="K129" s="1802"/>
    </row>
    <row r="130" spans="1:11" x14ac:dyDescent="0.2">
      <c r="A130" s="1802" t="s">
        <v>142</v>
      </c>
      <c r="B130" s="1802"/>
      <c r="C130" s="1802"/>
      <c r="D130" s="1802"/>
      <c r="E130" s="1802"/>
      <c r="F130" s="1802"/>
      <c r="G130" s="1802"/>
      <c r="H130" s="1802"/>
      <c r="I130" s="1802"/>
      <c r="J130" s="1802"/>
      <c r="K130" s="1802"/>
    </row>
    <row r="131" spans="1:11" x14ac:dyDescent="0.2">
      <c r="A131" s="1351" t="s">
        <v>143</v>
      </c>
      <c r="B131" s="1351"/>
      <c r="C131" s="1351"/>
      <c r="D131" s="1351"/>
      <c r="E131" s="1351"/>
      <c r="F131" s="1351"/>
      <c r="G131" s="1351"/>
      <c r="H131" s="1351"/>
      <c r="I131" s="1351"/>
      <c r="J131" s="1351"/>
      <c r="K131" s="1351"/>
    </row>
    <row r="132" spans="1:11" x14ac:dyDescent="0.2">
      <c r="A132" s="174"/>
      <c r="B132" s="175"/>
      <c r="C132" s="175"/>
      <c r="D132" s="175"/>
      <c r="E132" s="175"/>
      <c r="F132" s="179"/>
      <c r="G132" s="179"/>
      <c r="H132" s="175"/>
      <c r="I132" s="179"/>
      <c r="J132" s="175"/>
      <c r="K132" s="175"/>
    </row>
    <row r="133" spans="1:11" x14ac:dyDescent="0.2">
      <c r="A133" s="1805" t="s">
        <v>1</v>
      </c>
      <c r="B133" s="1807" t="s">
        <v>144</v>
      </c>
      <c r="C133" s="1808" t="s">
        <v>145</v>
      </c>
      <c r="D133" s="1808" t="s">
        <v>146</v>
      </c>
      <c r="E133" s="1808" t="s">
        <v>48</v>
      </c>
      <c r="F133" s="1807" t="s">
        <v>6</v>
      </c>
      <c r="G133" s="1807"/>
      <c r="H133" s="1807" t="s">
        <v>7</v>
      </c>
      <c r="I133" s="1807"/>
      <c r="J133" s="1807" t="s">
        <v>8</v>
      </c>
      <c r="K133" s="1809" t="s">
        <v>147</v>
      </c>
    </row>
    <row r="134" spans="1:11" ht="42" x14ac:dyDescent="0.2">
      <c r="A134" s="1806"/>
      <c r="B134" s="1807"/>
      <c r="C134" s="1808"/>
      <c r="D134" s="1808"/>
      <c r="E134" s="1808"/>
      <c r="F134" s="180" t="s">
        <v>10</v>
      </c>
      <c r="G134" s="180" t="s">
        <v>11</v>
      </c>
      <c r="H134" s="180" t="s">
        <v>12</v>
      </c>
      <c r="I134" s="180" t="s">
        <v>13</v>
      </c>
      <c r="J134" s="1807"/>
      <c r="K134" s="1809"/>
    </row>
    <row r="135" spans="1:11" ht="63" x14ac:dyDescent="0.2">
      <c r="A135" s="373">
        <v>1</v>
      </c>
      <c r="B135" s="374" t="s">
        <v>148</v>
      </c>
      <c r="C135" s="375">
        <v>32934.6</v>
      </c>
      <c r="D135" s="375">
        <v>32934.6</v>
      </c>
      <c r="E135" s="376" t="s">
        <v>31</v>
      </c>
      <c r="F135" s="377" t="s">
        <v>149</v>
      </c>
      <c r="G135" s="375">
        <v>32934.6</v>
      </c>
      <c r="H135" s="377" t="s">
        <v>149</v>
      </c>
      <c r="I135" s="375">
        <v>32934.6</v>
      </c>
      <c r="J135" s="378" t="s">
        <v>150</v>
      </c>
      <c r="K135" s="379" t="s">
        <v>151</v>
      </c>
    </row>
    <row r="136" spans="1:11" ht="63" x14ac:dyDescent="0.2">
      <c r="A136" s="373">
        <v>2</v>
      </c>
      <c r="B136" s="374" t="s">
        <v>152</v>
      </c>
      <c r="C136" s="375">
        <v>20462.68</v>
      </c>
      <c r="D136" s="375">
        <v>20462.68</v>
      </c>
      <c r="E136" s="376" t="s">
        <v>31</v>
      </c>
      <c r="F136" s="377" t="s">
        <v>153</v>
      </c>
      <c r="G136" s="375">
        <v>20462.68</v>
      </c>
      <c r="H136" s="377" t="s">
        <v>153</v>
      </c>
      <c r="I136" s="375">
        <v>20462.68</v>
      </c>
      <c r="J136" s="378" t="s">
        <v>150</v>
      </c>
      <c r="K136" s="379" t="s">
        <v>154</v>
      </c>
    </row>
    <row r="137" spans="1:11" ht="42" x14ac:dyDescent="0.2">
      <c r="A137" s="373">
        <v>3</v>
      </c>
      <c r="B137" s="374" t="s">
        <v>155</v>
      </c>
      <c r="C137" s="375">
        <v>8200.48</v>
      </c>
      <c r="D137" s="375">
        <v>8200.48</v>
      </c>
      <c r="E137" s="376" t="s">
        <v>31</v>
      </c>
      <c r="F137" s="377" t="s">
        <v>153</v>
      </c>
      <c r="G137" s="375">
        <v>8200.48</v>
      </c>
      <c r="H137" s="377" t="s">
        <v>153</v>
      </c>
      <c r="I137" s="375">
        <v>8200.48</v>
      </c>
      <c r="J137" s="378" t="s">
        <v>150</v>
      </c>
      <c r="K137" s="379" t="s">
        <v>156</v>
      </c>
    </row>
    <row r="138" spans="1:11" ht="84" x14ac:dyDescent="0.2">
      <c r="A138" s="373">
        <v>4</v>
      </c>
      <c r="B138" s="374" t="s">
        <v>157</v>
      </c>
      <c r="C138" s="375">
        <v>110924.76</v>
      </c>
      <c r="D138" s="375">
        <v>110924.76</v>
      </c>
      <c r="E138" s="376" t="s">
        <v>31</v>
      </c>
      <c r="F138" s="377" t="s">
        <v>149</v>
      </c>
      <c r="G138" s="375">
        <v>110924.76</v>
      </c>
      <c r="H138" s="377" t="s">
        <v>149</v>
      </c>
      <c r="I138" s="375">
        <v>110924.76</v>
      </c>
      <c r="J138" s="378" t="s">
        <v>150</v>
      </c>
      <c r="K138" s="379" t="s">
        <v>158</v>
      </c>
    </row>
    <row r="139" spans="1:11" ht="105" x14ac:dyDescent="0.2">
      <c r="A139" s="373">
        <v>5</v>
      </c>
      <c r="B139" s="374" t="s">
        <v>159</v>
      </c>
      <c r="C139" s="375">
        <v>345075</v>
      </c>
      <c r="D139" s="375">
        <v>345075</v>
      </c>
      <c r="E139" s="376" t="s">
        <v>31</v>
      </c>
      <c r="F139" s="377" t="s">
        <v>160</v>
      </c>
      <c r="G139" s="375">
        <v>345075</v>
      </c>
      <c r="H139" s="377" t="s">
        <v>160</v>
      </c>
      <c r="I139" s="375">
        <v>345075</v>
      </c>
      <c r="J139" s="378" t="s">
        <v>150</v>
      </c>
      <c r="K139" s="379" t="s">
        <v>161</v>
      </c>
    </row>
    <row r="140" spans="1:11" x14ac:dyDescent="0.2">
      <c r="A140" s="1802" t="str">
        <f>A129</f>
        <v>สรุปผลการดำเนินการจัดซื้อจัดจ้างในรอบเดือนกรกฎาคม 2569</v>
      </c>
      <c r="B140" s="1802"/>
      <c r="C140" s="1802"/>
      <c r="D140" s="1802"/>
      <c r="E140" s="1802"/>
      <c r="F140" s="1802"/>
      <c r="G140" s="1802"/>
      <c r="H140" s="1802"/>
      <c r="I140" s="1802"/>
      <c r="J140" s="1802"/>
      <c r="K140" s="1802"/>
    </row>
    <row r="141" spans="1:11" x14ac:dyDescent="0.2">
      <c r="A141" s="1802" t="s">
        <v>142</v>
      </c>
      <c r="B141" s="1802"/>
      <c r="C141" s="1802"/>
      <c r="D141" s="1802"/>
      <c r="E141" s="1802"/>
      <c r="F141" s="1802"/>
      <c r="G141" s="1802"/>
      <c r="H141" s="1802"/>
      <c r="I141" s="1802"/>
      <c r="J141" s="1802"/>
      <c r="K141" s="1802"/>
    </row>
    <row r="142" spans="1:11" x14ac:dyDescent="0.2">
      <c r="A142" s="175"/>
      <c r="B142" s="175"/>
      <c r="C142" s="175"/>
      <c r="D142" s="175"/>
      <c r="E142" s="175" t="s">
        <v>162</v>
      </c>
      <c r="F142" s="1803" t="str">
        <f>A131</f>
        <v>วันที่ 3 เดือน สิงหาคม พ.ศ.2569</v>
      </c>
      <c r="G142" s="1803"/>
      <c r="H142" s="175"/>
      <c r="I142" s="179"/>
      <c r="J142" s="175"/>
      <c r="K142" s="175"/>
    </row>
    <row r="143" spans="1:11" x14ac:dyDescent="0.2">
      <c r="A143" s="1812" t="s">
        <v>1</v>
      </c>
      <c r="B143" s="1812" t="s">
        <v>144</v>
      </c>
      <c r="C143" s="1816" t="s">
        <v>145</v>
      </c>
      <c r="D143" s="1816" t="s">
        <v>146</v>
      </c>
      <c r="E143" s="1816" t="s">
        <v>48</v>
      </c>
      <c r="F143" s="1810" t="s">
        <v>6</v>
      </c>
      <c r="G143" s="1811"/>
      <c r="H143" s="1810" t="s">
        <v>7</v>
      </c>
      <c r="I143" s="1811"/>
      <c r="J143" s="1812" t="s">
        <v>8</v>
      </c>
      <c r="K143" s="1814" t="s">
        <v>147</v>
      </c>
    </row>
    <row r="144" spans="1:11" ht="42" x14ac:dyDescent="0.2">
      <c r="A144" s="1813"/>
      <c r="B144" s="1813"/>
      <c r="C144" s="1817"/>
      <c r="D144" s="1817"/>
      <c r="E144" s="1817"/>
      <c r="F144" s="178" t="s">
        <v>10</v>
      </c>
      <c r="G144" s="178" t="s">
        <v>11</v>
      </c>
      <c r="H144" s="178" t="s">
        <v>12</v>
      </c>
      <c r="I144" s="178" t="s">
        <v>13</v>
      </c>
      <c r="J144" s="1813"/>
      <c r="K144" s="1815"/>
    </row>
    <row r="145" spans="1:12" ht="63" x14ac:dyDescent="0.2">
      <c r="A145" s="380">
        <v>1</v>
      </c>
      <c r="B145" s="381" t="s">
        <v>163</v>
      </c>
      <c r="C145" s="382">
        <v>749000</v>
      </c>
      <c r="D145" s="382">
        <v>747837.26</v>
      </c>
      <c r="E145" s="383" t="s">
        <v>164</v>
      </c>
      <c r="F145" s="384" t="s">
        <v>165</v>
      </c>
      <c r="G145" s="382">
        <v>747837</v>
      </c>
      <c r="H145" s="384"/>
      <c r="I145" s="382"/>
      <c r="J145" s="383"/>
      <c r="K145" s="385"/>
    </row>
    <row r="146" spans="1:12" ht="63" x14ac:dyDescent="0.2">
      <c r="A146" s="380"/>
      <c r="B146" s="386"/>
      <c r="C146" s="382"/>
      <c r="D146" s="382"/>
      <c r="E146" s="383"/>
      <c r="F146" s="384" t="s">
        <v>166</v>
      </c>
      <c r="G146" s="382">
        <v>747000</v>
      </c>
      <c r="H146" s="384" t="s">
        <v>166</v>
      </c>
      <c r="I146" s="382">
        <v>729740</v>
      </c>
      <c r="J146" s="387" t="s">
        <v>167</v>
      </c>
      <c r="K146" s="385" t="s">
        <v>168</v>
      </c>
    </row>
    <row r="147" spans="1:12" ht="42" x14ac:dyDescent="0.2">
      <c r="A147" s="380"/>
      <c r="B147" s="386"/>
      <c r="C147" s="382"/>
      <c r="D147" s="382"/>
      <c r="E147" s="388"/>
      <c r="F147" s="389" t="s">
        <v>169</v>
      </c>
      <c r="G147" s="382">
        <v>634189</v>
      </c>
      <c r="H147" s="389"/>
      <c r="I147" s="382"/>
      <c r="J147" s="383"/>
      <c r="K147" s="390"/>
    </row>
    <row r="148" spans="1:12" x14ac:dyDescent="0.2">
      <c r="A148" s="391"/>
      <c r="B148" s="392"/>
      <c r="C148" s="393"/>
      <c r="D148" s="394"/>
      <c r="E148" s="391"/>
      <c r="F148" s="391"/>
      <c r="G148" s="395"/>
      <c r="H148" s="391" t="s">
        <v>170</v>
      </c>
      <c r="I148" s="396">
        <f>SUM(I145:I147)</f>
        <v>729740</v>
      </c>
      <c r="J148" s="397"/>
      <c r="K148" s="398"/>
    </row>
    <row r="149" spans="1:12" x14ac:dyDescent="0.2">
      <c r="A149" s="142"/>
      <c r="B149" s="29"/>
      <c r="C149" s="143"/>
      <c r="D149" s="143"/>
      <c r="E149" s="29"/>
      <c r="F149" s="142"/>
      <c r="G149" s="144"/>
      <c r="H149" s="142"/>
      <c r="I149" s="144"/>
      <c r="J149" s="144"/>
      <c r="K149" s="17" t="s">
        <v>0</v>
      </c>
    </row>
    <row r="150" spans="1:12" x14ac:dyDescent="0.2">
      <c r="A150" s="1536" t="s">
        <v>14</v>
      </c>
      <c r="B150" s="1536"/>
      <c r="C150" s="1536"/>
      <c r="D150" s="1536"/>
      <c r="E150" s="1536"/>
      <c r="F150" s="1536"/>
      <c r="G150" s="1536"/>
      <c r="H150" s="1536"/>
      <c r="I150" s="1536"/>
      <c r="J150" s="1536"/>
      <c r="K150" s="1536"/>
    </row>
    <row r="151" spans="1:12" x14ac:dyDescent="0.2">
      <c r="A151" s="1536" t="s">
        <v>171</v>
      </c>
      <c r="B151" s="1536"/>
      <c r="C151" s="1536"/>
      <c r="D151" s="1536"/>
      <c r="E151" s="1536"/>
      <c r="F151" s="1536"/>
      <c r="G151" s="1536"/>
      <c r="H151" s="1536"/>
      <c r="I151" s="1536"/>
      <c r="J151" s="1536"/>
      <c r="K151" s="1536"/>
    </row>
    <row r="152" spans="1:12" x14ac:dyDescent="0.2">
      <c r="A152" s="1536" t="s">
        <v>172</v>
      </c>
      <c r="B152" s="1536"/>
      <c r="C152" s="1536"/>
      <c r="D152" s="1536"/>
      <c r="E152" s="1536"/>
      <c r="F152" s="1536"/>
      <c r="G152" s="1536"/>
      <c r="H152" s="1536"/>
      <c r="I152" s="1536"/>
      <c r="J152" s="1536"/>
      <c r="K152" s="1536"/>
    </row>
    <row r="153" spans="1:12" x14ac:dyDescent="0.2">
      <c r="A153" s="145"/>
      <c r="B153" s="18"/>
      <c r="C153" s="146"/>
      <c r="D153" s="146"/>
      <c r="E153" s="18"/>
      <c r="F153" s="145"/>
      <c r="G153" s="147"/>
      <c r="H153" s="145"/>
      <c r="I153" s="147"/>
      <c r="J153" s="147"/>
      <c r="K153" s="18"/>
    </row>
    <row r="154" spans="1:12" x14ac:dyDescent="0.2">
      <c r="A154" s="1352" t="s">
        <v>1</v>
      </c>
      <c r="B154" s="1352" t="s">
        <v>2</v>
      </c>
      <c r="C154" s="1353" t="s">
        <v>3</v>
      </c>
      <c r="D154" s="1353" t="s">
        <v>4</v>
      </c>
      <c r="E154" s="1352" t="s">
        <v>5</v>
      </c>
      <c r="F154" s="1352" t="s">
        <v>6</v>
      </c>
      <c r="G154" s="1352"/>
      <c r="H154" s="1352" t="s">
        <v>7</v>
      </c>
      <c r="I154" s="1352"/>
      <c r="J154" s="1352" t="s">
        <v>8</v>
      </c>
      <c r="K154" s="1352" t="s">
        <v>9</v>
      </c>
    </row>
    <row r="155" spans="1:12" ht="42" x14ac:dyDescent="0.2">
      <c r="A155" s="1352"/>
      <c r="B155" s="1352"/>
      <c r="C155" s="1353"/>
      <c r="D155" s="1353"/>
      <c r="E155" s="1352"/>
      <c r="F155" s="177" t="s">
        <v>10</v>
      </c>
      <c r="G155" s="177" t="s">
        <v>11</v>
      </c>
      <c r="H155" s="177" t="s">
        <v>12</v>
      </c>
      <c r="I155" s="177" t="s">
        <v>13</v>
      </c>
      <c r="J155" s="1352"/>
      <c r="K155" s="1352"/>
    </row>
    <row r="156" spans="1:12" ht="105" x14ac:dyDescent="0.2">
      <c r="A156" s="9">
        <v>1</v>
      </c>
      <c r="B156" s="1" t="s">
        <v>173</v>
      </c>
      <c r="C156" s="2">
        <v>50837.84</v>
      </c>
      <c r="D156" s="2">
        <v>50837.84</v>
      </c>
      <c r="E156" s="9" t="s">
        <v>31</v>
      </c>
      <c r="F156" s="79" t="s">
        <v>174</v>
      </c>
      <c r="G156" s="2">
        <v>50837.84</v>
      </c>
      <c r="H156" s="79" t="s">
        <v>174</v>
      </c>
      <c r="I156" s="2">
        <v>50837.84</v>
      </c>
      <c r="J156" s="176" t="s">
        <v>175</v>
      </c>
      <c r="K156" s="79" t="s">
        <v>176</v>
      </c>
    </row>
    <row r="157" spans="1:12" ht="105" x14ac:dyDescent="0.2">
      <c r="A157" s="9">
        <v>2</v>
      </c>
      <c r="B157" s="1" t="s">
        <v>177</v>
      </c>
      <c r="C157" s="2">
        <v>546089.25</v>
      </c>
      <c r="D157" s="2">
        <v>516470</v>
      </c>
      <c r="E157" s="6" t="s">
        <v>31</v>
      </c>
      <c r="F157" s="79" t="s">
        <v>178</v>
      </c>
      <c r="G157" s="2">
        <v>514915</v>
      </c>
      <c r="H157" s="79" t="s">
        <v>178</v>
      </c>
      <c r="I157" s="2">
        <v>514915</v>
      </c>
      <c r="J157" s="176" t="s">
        <v>175</v>
      </c>
      <c r="K157" s="79" t="s">
        <v>179</v>
      </c>
    </row>
    <row r="158" spans="1:12" x14ac:dyDescent="0.2">
      <c r="A158" s="1769" t="s">
        <v>180</v>
      </c>
      <c r="B158" s="1769"/>
      <c r="C158" s="1769"/>
      <c r="D158" s="1769"/>
      <c r="E158" s="1769"/>
      <c r="F158" s="1769"/>
      <c r="G158" s="1769"/>
      <c r="H158" s="1769"/>
      <c r="I158" s="1769"/>
      <c r="J158" s="1769"/>
      <c r="K158" s="1769"/>
      <c r="L158" s="185" t="s">
        <v>42</v>
      </c>
    </row>
    <row r="159" spans="1:12" x14ac:dyDescent="0.2">
      <c r="A159" s="1769" t="s">
        <v>181</v>
      </c>
      <c r="B159" s="1769"/>
      <c r="C159" s="1769"/>
      <c r="D159" s="1769"/>
      <c r="E159" s="1769"/>
      <c r="F159" s="1769"/>
      <c r="G159" s="1769"/>
      <c r="H159" s="1769"/>
      <c r="I159" s="1769"/>
      <c r="J159" s="1769"/>
      <c r="K159" s="1769"/>
      <c r="L159" s="1769"/>
    </row>
    <row r="160" spans="1:12" x14ac:dyDescent="0.2">
      <c r="A160" s="1770" t="s">
        <v>182</v>
      </c>
      <c r="B160" s="1770"/>
      <c r="C160" s="1770"/>
      <c r="D160" s="1770"/>
      <c r="E160" s="1770"/>
      <c r="F160" s="1770"/>
      <c r="G160" s="1770"/>
      <c r="H160" s="1770"/>
      <c r="I160" s="1770"/>
      <c r="J160" s="1770"/>
      <c r="K160" s="1770"/>
      <c r="L160" s="1770"/>
    </row>
    <row r="161" spans="1:12" x14ac:dyDescent="0.35">
      <c r="A161" s="186"/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</row>
    <row r="162" spans="1:12" x14ac:dyDescent="0.2">
      <c r="A162" s="1370" t="s">
        <v>1</v>
      </c>
      <c r="B162" s="1370" t="s">
        <v>183</v>
      </c>
      <c r="C162" s="1370" t="s">
        <v>184</v>
      </c>
      <c r="D162" s="1370" t="s">
        <v>185</v>
      </c>
      <c r="E162" s="1372" t="s">
        <v>48</v>
      </c>
      <c r="F162" s="1372" t="s">
        <v>6</v>
      </c>
      <c r="G162" s="1372"/>
      <c r="H162" s="1370" t="s">
        <v>186</v>
      </c>
      <c r="I162" s="1370"/>
      <c r="J162" s="1370" t="s">
        <v>187</v>
      </c>
      <c r="K162" s="1370" t="s">
        <v>147</v>
      </c>
      <c r="L162" s="1370"/>
    </row>
    <row r="163" spans="1:12" ht="63" x14ac:dyDescent="0.2">
      <c r="A163" s="1370"/>
      <c r="B163" s="1370"/>
      <c r="C163" s="1370"/>
      <c r="D163" s="1370"/>
      <c r="E163" s="1372"/>
      <c r="F163" s="187" t="s">
        <v>10</v>
      </c>
      <c r="G163" s="188" t="s">
        <v>188</v>
      </c>
      <c r="H163" s="188" t="s">
        <v>12</v>
      </c>
      <c r="I163" s="188" t="s">
        <v>189</v>
      </c>
      <c r="J163" s="1370"/>
      <c r="K163" s="1370"/>
      <c r="L163" s="1370"/>
    </row>
    <row r="164" spans="1:12" ht="84" x14ac:dyDescent="0.2">
      <c r="A164" s="189">
        <v>1</v>
      </c>
      <c r="B164" s="190" t="s">
        <v>190</v>
      </c>
      <c r="C164" s="191">
        <v>20000</v>
      </c>
      <c r="D164" s="191">
        <v>21400</v>
      </c>
      <c r="E164" s="9" t="s">
        <v>23</v>
      </c>
      <c r="F164" s="9" t="s">
        <v>191</v>
      </c>
      <c r="G164" s="191">
        <v>21400</v>
      </c>
      <c r="H164" s="9" t="s">
        <v>191</v>
      </c>
      <c r="I164" s="191">
        <v>21400</v>
      </c>
      <c r="J164" s="189" t="s">
        <v>192</v>
      </c>
      <c r="K164" s="199" t="s">
        <v>193</v>
      </c>
      <c r="L164" s="200" t="s">
        <v>194</v>
      </c>
    </row>
    <row r="165" spans="1:12" ht="63" x14ac:dyDescent="0.2">
      <c r="A165" s="189">
        <v>2</v>
      </c>
      <c r="B165" s="190" t="s">
        <v>195</v>
      </c>
      <c r="C165" s="191">
        <v>24000</v>
      </c>
      <c r="D165" s="191">
        <v>25680</v>
      </c>
      <c r="E165" s="9" t="s">
        <v>23</v>
      </c>
      <c r="F165" s="9" t="s">
        <v>196</v>
      </c>
      <c r="G165" s="191">
        <v>25680</v>
      </c>
      <c r="H165" s="9" t="s">
        <v>196</v>
      </c>
      <c r="I165" s="191">
        <v>25680</v>
      </c>
      <c r="J165" s="189" t="s">
        <v>192</v>
      </c>
      <c r="K165" s="199" t="s">
        <v>197</v>
      </c>
      <c r="L165" s="200" t="s">
        <v>194</v>
      </c>
    </row>
    <row r="166" spans="1:12" ht="63" x14ac:dyDescent="0.2">
      <c r="A166" s="189">
        <v>3</v>
      </c>
      <c r="B166" s="190" t="s">
        <v>198</v>
      </c>
      <c r="C166" s="191">
        <v>20840</v>
      </c>
      <c r="D166" s="191">
        <v>22298.799999999999</v>
      </c>
      <c r="E166" s="9" t="s">
        <v>23</v>
      </c>
      <c r="F166" s="9" t="s">
        <v>199</v>
      </c>
      <c r="G166" s="191">
        <v>22298.799999999999</v>
      </c>
      <c r="H166" s="9" t="s">
        <v>199</v>
      </c>
      <c r="I166" s="191">
        <v>22298.799999999999</v>
      </c>
      <c r="J166" s="189" t="s">
        <v>192</v>
      </c>
      <c r="K166" s="199" t="s">
        <v>200</v>
      </c>
      <c r="L166" s="200" t="s">
        <v>201</v>
      </c>
    </row>
    <row r="167" spans="1:12" ht="63" x14ac:dyDescent="0.2">
      <c r="A167" s="189">
        <v>4</v>
      </c>
      <c r="B167" s="190" t="s">
        <v>202</v>
      </c>
      <c r="C167" s="191">
        <v>388100</v>
      </c>
      <c r="D167" s="191">
        <v>415267</v>
      </c>
      <c r="E167" s="9" t="s">
        <v>23</v>
      </c>
      <c r="F167" s="9" t="s">
        <v>203</v>
      </c>
      <c r="G167" s="191">
        <v>415267</v>
      </c>
      <c r="H167" s="9" t="s">
        <v>203</v>
      </c>
      <c r="I167" s="191">
        <v>415267</v>
      </c>
      <c r="J167" s="189" t="s">
        <v>192</v>
      </c>
      <c r="K167" s="199" t="s">
        <v>204</v>
      </c>
      <c r="L167" s="200" t="s">
        <v>205</v>
      </c>
    </row>
    <row r="168" spans="1:12" ht="63" x14ac:dyDescent="0.2">
      <c r="A168" s="189">
        <v>5</v>
      </c>
      <c r="B168" s="190" t="s">
        <v>206</v>
      </c>
      <c r="C168" s="191">
        <v>32000</v>
      </c>
      <c r="D168" s="191">
        <v>34240</v>
      </c>
      <c r="E168" s="9" t="s">
        <v>23</v>
      </c>
      <c r="F168" s="9" t="s">
        <v>207</v>
      </c>
      <c r="G168" s="191">
        <v>34240</v>
      </c>
      <c r="H168" s="9" t="s">
        <v>207</v>
      </c>
      <c r="I168" s="191">
        <v>34240</v>
      </c>
      <c r="J168" s="189" t="s">
        <v>192</v>
      </c>
      <c r="K168" s="199" t="s">
        <v>208</v>
      </c>
      <c r="L168" s="200" t="s">
        <v>209</v>
      </c>
    </row>
    <row r="169" spans="1:12" ht="63" x14ac:dyDescent="0.2">
      <c r="A169" s="189">
        <v>6</v>
      </c>
      <c r="B169" s="190" t="s">
        <v>210</v>
      </c>
      <c r="C169" s="191">
        <v>16750</v>
      </c>
      <c r="D169" s="191">
        <v>17922.5</v>
      </c>
      <c r="E169" s="9" t="s">
        <v>23</v>
      </c>
      <c r="F169" s="9" t="s">
        <v>24</v>
      </c>
      <c r="G169" s="191">
        <v>17922.5</v>
      </c>
      <c r="H169" s="9" t="s">
        <v>24</v>
      </c>
      <c r="I169" s="191">
        <v>17922.5</v>
      </c>
      <c r="J169" s="189" t="s">
        <v>192</v>
      </c>
      <c r="K169" s="199" t="s">
        <v>211</v>
      </c>
      <c r="L169" s="200" t="s">
        <v>212</v>
      </c>
    </row>
    <row r="170" spans="1:12" x14ac:dyDescent="0.2">
      <c r="A170" s="142"/>
      <c r="B170" s="29"/>
      <c r="C170" s="143"/>
      <c r="D170" s="143"/>
      <c r="E170" s="29"/>
      <c r="F170" s="142"/>
      <c r="G170" s="144"/>
      <c r="H170" s="142"/>
      <c r="I170" s="144"/>
      <c r="J170" s="144"/>
      <c r="K170" s="17" t="s">
        <v>0</v>
      </c>
    </row>
    <row r="171" spans="1:12" x14ac:dyDescent="0.2">
      <c r="A171" s="1536" t="s">
        <v>213</v>
      </c>
      <c r="B171" s="1536"/>
      <c r="C171" s="1536"/>
      <c r="D171" s="1536"/>
      <c r="E171" s="1536"/>
      <c r="F171" s="1536"/>
      <c r="G171" s="1536"/>
      <c r="H171" s="1536"/>
      <c r="I171" s="1536"/>
      <c r="J171" s="1536"/>
      <c r="K171" s="1536"/>
    </row>
    <row r="172" spans="1:12" x14ac:dyDescent="0.2">
      <c r="A172" s="1536" t="s">
        <v>214</v>
      </c>
      <c r="B172" s="1536"/>
      <c r="C172" s="1536"/>
      <c r="D172" s="1536"/>
      <c r="E172" s="1536"/>
      <c r="F172" s="1536"/>
      <c r="G172" s="1536"/>
      <c r="H172" s="1536"/>
      <c r="I172" s="1536"/>
      <c r="J172" s="1536"/>
      <c r="K172" s="1536"/>
    </row>
    <row r="173" spans="1:12" x14ac:dyDescent="0.2">
      <c r="A173" s="1536" t="s">
        <v>104</v>
      </c>
      <c r="B173" s="1536"/>
      <c r="C173" s="1536"/>
      <c r="D173" s="1536"/>
      <c r="E173" s="1536"/>
      <c r="F173" s="1536"/>
      <c r="G173" s="1536"/>
      <c r="H173" s="1536"/>
      <c r="I173" s="1536"/>
      <c r="J173" s="1536"/>
      <c r="K173" s="1536"/>
    </row>
    <row r="174" spans="1:12" x14ac:dyDescent="0.2">
      <c r="A174" s="145"/>
      <c r="B174" s="18"/>
      <c r="C174" s="146"/>
      <c r="D174" s="146"/>
      <c r="E174" s="18"/>
      <c r="F174" s="145"/>
      <c r="G174" s="147"/>
      <c r="H174" s="145"/>
      <c r="I174" s="147"/>
      <c r="J174" s="147"/>
      <c r="K174" s="18"/>
    </row>
    <row r="175" spans="1:12" x14ac:dyDescent="0.2">
      <c r="A175" s="1352" t="s">
        <v>1</v>
      </c>
      <c r="B175" s="1352" t="s">
        <v>2</v>
      </c>
      <c r="C175" s="1353" t="s">
        <v>3</v>
      </c>
      <c r="D175" s="1353" t="s">
        <v>4</v>
      </c>
      <c r="E175" s="1352" t="s">
        <v>5</v>
      </c>
      <c r="F175" s="1352" t="s">
        <v>6</v>
      </c>
      <c r="G175" s="1352"/>
      <c r="H175" s="1352" t="s">
        <v>7</v>
      </c>
      <c r="I175" s="1352"/>
      <c r="J175" s="1352" t="s">
        <v>8</v>
      </c>
      <c r="K175" s="1352" t="s">
        <v>9</v>
      </c>
    </row>
    <row r="176" spans="1:12" ht="42" x14ac:dyDescent="0.2">
      <c r="A176" s="1352"/>
      <c r="B176" s="1352"/>
      <c r="C176" s="1353"/>
      <c r="D176" s="1353"/>
      <c r="E176" s="1352"/>
      <c r="F176" s="177" t="s">
        <v>10</v>
      </c>
      <c r="G176" s="177" t="s">
        <v>11</v>
      </c>
      <c r="H176" s="177" t="s">
        <v>12</v>
      </c>
      <c r="I176" s="177" t="s">
        <v>13</v>
      </c>
      <c r="J176" s="1352"/>
      <c r="K176" s="1352"/>
    </row>
    <row r="177" spans="1:11" x14ac:dyDescent="0.2">
      <c r="A177" s="7">
        <v>1</v>
      </c>
      <c r="B177" s="9" t="s">
        <v>215</v>
      </c>
      <c r="C177" s="78">
        <v>680</v>
      </c>
      <c r="D177" s="78">
        <v>680</v>
      </c>
      <c r="E177" s="6" t="s">
        <v>31</v>
      </c>
      <c r="F177" s="79" t="s">
        <v>106</v>
      </c>
      <c r="G177" s="78">
        <v>680</v>
      </c>
      <c r="H177" s="79" t="s">
        <v>106</v>
      </c>
      <c r="I177" s="78">
        <v>680</v>
      </c>
      <c r="J177" s="309" t="s">
        <v>216</v>
      </c>
      <c r="K177" s="79" t="s">
        <v>217</v>
      </c>
    </row>
    <row r="178" spans="1:11" x14ac:dyDescent="0.2">
      <c r="A178" s="9"/>
      <c r="B178" s="1"/>
      <c r="C178" s="2"/>
      <c r="D178" s="2"/>
      <c r="E178" s="6"/>
      <c r="F178" s="4"/>
      <c r="G178" s="2"/>
      <c r="H178" s="4"/>
      <c r="I178" s="2"/>
      <c r="J178" s="6"/>
      <c r="K178" s="3"/>
    </row>
    <row r="179" spans="1:11" x14ac:dyDescent="0.2">
      <c r="A179" s="7"/>
      <c r="B179" s="1"/>
      <c r="C179" s="2"/>
      <c r="D179" s="2"/>
      <c r="E179" s="6"/>
      <c r="F179" s="4"/>
      <c r="G179" s="2"/>
      <c r="H179" s="4"/>
      <c r="I179" s="2"/>
      <c r="J179" s="6"/>
      <c r="K179" s="3"/>
    </row>
    <row r="180" spans="1:11" x14ac:dyDescent="0.2">
      <c r="A180" s="9"/>
      <c r="B180" s="1"/>
      <c r="C180" s="2"/>
      <c r="D180" s="2"/>
      <c r="E180" s="6"/>
      <c r="F180" s="4"/>
      <c r="G180" s="2"/>
      <c r="H180" s="4"/>
      <c r="I180" s="2"/>
      <c r="J180" s="6"/>
      <c r="K180" s="3"/>
    </row>
    <row r="181" spans="1:11" x14ac:dyDescent="0.2">
      <c r="A181" s="202"/>
      <c r="B181" s="203"/>
      <c r="C181" s="204"/>
      <c r="D181" s="204"/>
      <c r="E181" s="203"/>
      <c r="F181" s="202"/>
      <c r="G181" s="205"/>
      <c r="H181" s="202"/>
      <c r="I181" s="205"/>
      <c r="J181" s="205"/>
      <c r="K181" s="206" t="s">
        <v>0</v>
      </c>
    </row>
    <row r="182" spans="1:11" x14ac:dyDescent="0.2">
      <c r="A182" s="1764" t="s">
        <v>14</v>
      </c>
      <c r="B182" s="1764"/>
      <c r="C182" s="1764"/>
      <c r="D182" s="1764"/>
      <c r="E182" s="1764"/>
      <c r="F182" s="1764"/>
      <c r="G182" s="1764"/>
      <c r="H182" s="1764"/>
      <c r="I182" s="1764"/>
      <c r="J182" s="1764"/>
      <c r="K182" s="1764"/>
    </row>
    <row r="183" spans="1:11" x14ac:dyDescent="0.2">
      <c r="A183" s="1764" t="s">
        <v>218</v>
      </c>
      <c r="B183" s="1764"/>
      <c r="C183" s="1764"/>
      <c r="D183" s="1764"/>
      <c r="E183" s="1764"/>
      <c r="F183" s="1764"/>
      <c r="G183" s="1764"/>
      <c r="H183" s="1764"/>
      <c r="I183" s="1764"/>
      <c r="J183" s="1764"/>
      <c r="K183" s="1764"/>
    </row>
    <row r="184" spans="1:11" x14ac:dyDescent="0.2">
      <c r="A184" s="1764" t="s">
        <v>219</v>
      </c>
      <c r="B184" s="1764"/>
      <c r="C184" s="1764"/>
      <c r="D184" s="1764"/>
      <c r="E184" s="1764"/>
      <c r="F184" s="1764"/>
      <c r="G184" s="1764"/>
      <c r="H184" s="1764"/>
      <c r="I184" s="1764"/>
      <c r="J184" s="1764"/>
      <c r="K184" s="1764"/>
    </row>
    <row r="185" spans="1:11" x14ac:dyDescent="0.2">
      <c r="A185" s="207"/>
      <c r="B185" s="208"/>
      <c r="C185" s="209"/>
      <c r="D185" s="209"/>
      <c r="E185" s="208"/>
      <c r="F185" s="207"/>
      <c r="G185" s="210"/>
      <c r="H185" s="207"/>
      <c r="I185" s="210"/>
      <c r="J185" s="210"/>
      <c r="K185" s="208"/>
    </row>
    <row r="186" spans="1:11" x14ac:dyDescent="0.2">
      <c r="A186" s="1765" t="s">
        <v>1</v>
      </c>
      <c r="B186" s="1765" t="s">
        <v>2</v>
      </c>
      <c r="C186" s="1767" t="s">
        <v>3</v>
      </c>
      <c r="D186" s="1767" t="s">
        <v>4</v>
      </c>
      <c r="E186" s="1765" t="s">
        <v>5</v>
      </c>
      <c r="F186" s="1765" t="s">
        <v>6</v>
      </c>
      <c r="G186" s="1765"/>
      <c r="H186" s="1765" t="s">
        <v>7</v>
      </c>
      <c r="I186" s="1765"/>
      <c r="J186" s="1765" t="s">
        <v>8</v>
      </c>
      <c r="K186" s="1765" t="s">
        <v>9</v>
      </c>
    </row>
    <row r="187" spans="1:11" ht="39" x14ac:dyDescent="0.2">
      <c r="A187" s="1766"/>
      <c r="B187" s="1766"/>
      <c r="C187" s="1768"/>
      <c r="D187" s="1768"/>
      <c r="E187" s="1766"/>
      <c r="F187" s="211" t="s">
        <v>10</v>
      </c>
      <c r="G187" s="211" t="s">
        <v>11</v>
      </c>
      <c r="H187" s="211" t="s">
        <v>12</v>
      </c>
      <c r="I187" s="211" t="s">
        <v>13</v>
      </c>
      <c r="J187" s="1766"/>
      <c r="K187" s="1766"/>
    </row>
    <row r="188" spans="1:11" ht="39" x14ac:dyDescent="0.2">
      <c r="A188" s="212">
        <v>1</v>
      </c>
      <c r="B188" s="213" t="s">
        <v>220</v>
      </c>
      <c r="C188" s="214">
        <v>4280</v>
      </c>
      <c r="D188" s="214">
        <v>4280</v>
      </c>
      <c r="E188" s="212" t="s">
        <v>31</v>
      </c>
      <c r="F188" s="213" t="s">
        <v>221</v>
      </c>
      <c r="G188" s="214">
        <v>4280</v>
      </c>
      <c r="H188" s="213" t="s">
        <v>221</v>
      </c>
      <c r="I188" s="214">
        <v>4280</v>
      </c>
      <c r="J188" s="212" t="s">
        <v>35</v>
      </c>
      <c r="K188" s="215" t="s">
        <v>237</v>
      </c>
    </row>
    <row r="189" spans="1:11" ht="39" x14ac:dyDescent="0.2">
      <c r="A189" s="212">
        <v>2</v>
      </c>
      <c r="B189" s="213" t="s">
        <v>222</v>
      </c>
      <c r="C189" s="214">
        <v>3498.9</v>
      </c>
      <c r="D189" s="214">
        <v>3498.9</v>
      </c>
      <c r="E189" s="212" t="s">
        <v>31</v>
      </c>
      <c r="F189" s="213" t="s">
        <v>221</v>
      </c>
      <c r="G189" s="214">
        <v>3498.9</v>
      </c>
      <c r="H189" s="213" t="s">
        <v>221</v>
      </c>
      <c r="I189" s="214">
        <v>3498.9</v>
      </c>
      <c r="J189" s="212" t="s">
        <v>35</v>
      </c>
      <c r="K189" s="215" t="s">
        <v>238</v>
      </c>
    </row>
    <row r="190" spans="1:11" ht="39" x14ac:dyDescent="0.2">
      <c r="A190" s="212">
        <v>3</v>
      </c>
      <c r="B190" s="213" t="s">
        <v>223</v>
      </c>
      <c r="C190" s="214">
        <v>11600</v>
      </c>
      <c r="D190" s="214">
        <v>11600</v>
      </c>
      <c r="E190" s="212" t="s">
        <v>31</v>
      </c>
      <c r="F190" s="213" t="s">
        <v>224</v>
      </c>
      <c r="G190" s="214">
        <v>11600</v>
      </c>
      <c r="H190" s="213" t="s">
        <v>224</v>
      </c>
      <c r="I190" s="214">
        <v>11600</v>
      </c>
      <c r="J190" s="212" t="s">
        <v>35</v>
      </c>
      <c r="K190" s="215" t="s">
        <v>239</v>
      </c>
    </row>
    <row r="191" spans="1:11" ht="39" x14ac:dyDescent="0.2">
      <c r="A191" s="212">
        <v>4</v>
      </c>
      <c r="B191" s="213" t="s">
        <v>225</v>
      </c>
      <c r="C191" s="214">
        <v>4322.8</v>
      </c>
      <c r="D191" s="214">
        <v>4040</v>
      </c>
      <c r="E191" s="212" t="s">
        <v>31</v>
      </c>
      <c r="F191" s="213" t="s">
        <v>106</v>
      </c>
      <c r="G191" s="214">
        <v>4040</v>
      </c>
      <c r="H191" s="213" t="s">
        <v>106</v>
      </c>
      <c r="I191" s="214">
        <v>4040</v>
      </c>
      <c r="J191" s="212" t="s">
        <v>35</v>
      </c>
      <c r="K191" s="215" t="s">
        <v>226</v>
      </c>
    </row>
    <row r="192" spans="1:11" ht="39" x14ac:dyDescent="0.2">
      <c r="A192" s="212">
        <v>5</v>
      </c>
      <c r="B192" s="213" t="s">
        <v>244</v>
      </c>
      <c r="C192" s="214">
        <v>10486</v>
      </c>
      <c r="D192" s="214">
        <v>10486</v>
      </c>
      <c r="E192" s="212" t="s">
        <v>31</v>
      </c>
      <c r="F192" s="213" t="s">
        <v>56</v>
      </c>
      <c r="G192" s="214">
        <v>10486</v>
      </c>
      <c r="H192" s="213" t="s">
        <v>56</v>
      </c>
      <c r="I192" s="214">
        <v>10486</v>
      </c>
      <c r="J192" s="212" t="s">
        <v>35</v>
      </c>
      <c r="K192" s="215" t="s">
        <v>227</v>
      </c>
    </row>
    <row r="193" spans="1:11" ht="58.5" x14ac:dyDescent="0.2">
      <c r="A193" s="212">
        <v>6</v>
      </c>
      <c r="B193" s="213" t="s">
        <v>243</v>
      </c>
      <c r="C193" s="214">
        <v>7276</v>
      </c>
      <c r="D193" s="214">
        <v>7276</v>
      </c>
      <c r="E193" s="212" t="s">
        <v>31</v>
      </c>
      <c r="F193" s="213" t="s">
        <v>245</v>
      </c>
      <c r="G193" s="214">
        <v>7276</v>
      </c>
      <c r="H193" s="213" t="s">
        <v>245</v>
      </c>
      <c r="I193" s="214">
        <v>7276</v>
      </c>
      <c r="J193" s="212" t="s">
        <v>35</v>
      </c>
      <c r="K193" s="215" t="s">
        <v>228</v>
      </c>
    </row>
    <row r="194" spans="1:11" ht="58.5" x14ac:dyDescent="0.2">
      <c r="A194" s="216">
        <v>7</v>
      </c>
      <c r="B194" s="217" t="s">
        <v>242</v>
      </c>
      <c r="C194" s="214">
        <v>982260</v>
      </c>
      <c r="D194" s="214">
        <v>981852.33</v>
      </c>
      <c r="E194" s="212" t="s">
        <v>229</v>
      </c>
      <c r="F194" s="213" t="s">
        <v>58</v>
      </c>
      <c r="G194" s="214">
        <v>898000</v>
      </c>
      <c r="H194" s="213" t="s">
        <v>58</v>
      </c>
      <c r="I194" s="214">
        <v>898000</v>
      </c>
      <c r="J194" s="212" t="s">
        <v>25</v>
      </c>
      <c r="K194" s="215" t="s">
        <v>230</v>
      </c>
    </row>
    <row r="195" spans="1:11" ht="156" x14ac:dyDescent="0.2">
      <c r="A195" s="216">
        <v>8</v>
      </c>
      <c r="B195" s="217" t="s">
        <v>241</v>
      </c>
      <c r="C195" s="218">
        <v>2140000</v>
      </c>
      <c r="D195" s="214">
        <v>1779220.37</v>
      </c>
      <c r="E195" s="212" t="s">
        <v>229</v>
      </c>
      <c r="F195" s="213" t="s">
        <v>246</v>
      </c>
      <c r="G195" s="214" t="s">
        <v>247</v>
      </c>
      <c r="H195" s="213" t="s">
        <v>231</v>
      </c>
      <c r="I195" s="214">
        <v>1547921.72</v>
      </c>
      <c r="J195" s="212" t="s">
        <v>25</v>
      </c>
      <c r="K195" s="215" t="s">
        <v>232</v>
      </c>
    </row>
    <row r="196" spans="1:11" ht="39" x14ac:dyDescent="0.2">
      <c r="A196" s="216">
        <v>9</v>
      </c>
      <c r="B196" s="217" t="s">
        <v>233</v>
      </c>
      <c r="C196" s="214">
        <v>9399.9500000000007</v>
      </c>
      <c r="D196" s="214">
        <v>9399.9500000000007</v>
      </c>
      <c r="E196" s="212" t="s">
        <v>31</v>
      </c>
      <c r="F196" s="213" t="s">
        <v>221</v>
      </c>
      <c r="G196" s="214">
        <v>9399.9500000000007</v>
      </c>
      <c r="H196" s="213" t="s">
        <v>221</v>
      </c>
      <c r="I196" s="214">
        <v>9399.9500000000007</v>
      </c>
      <c r="J196" s="212" t="s">
        <v>35</v>
      </c>
      <c r="K196" s="215" t="s">
        <v>234</v>
      </c>
    </row>
    <row r="197" spans="1:11" ht="78" x14ac:dyDescent="0.2">
      <c r="A197" s="260">
        <v>10</v>
      </c>
      <c r="B197" s="261" t="s">
        <v>240</v>
      </c>
      <c r="C197" s="262">
        <v>3745</v>
      </c>
      <c r="D197" s="263">
        <v>3745</v>
      </c>
      <c r="E197" s="264" t="s">
        <v>31</v>
      </c>
      <c r="F197" s="261" t="s">
        <v>235</v>
      </c>
      <c r="G197" s="262">
        <v>3745</v>
      </c>
      <c r="H197" s="261" t="s">
        <v>235</v>
      </c>
      <c r="I197" s="262">
        <v>3745</v>
      </c>
      <c r="J197" s="264" t="s">
        <v>35</v>
      </c>
      <c r="K197" s="265" t="s">
        <v>236</v>
      </c>
    </row>
    <row r="198" spans="1:11" ht="24" x14ac:dyDescent="0.2">
      <c r="A198" s="1757" t="s">
        <v>248</v>
      </c>
      <c r="B198" s="1757"/>
      <c r="C198" s="1757"/>
      <c r="D198" s="1757"/>
      <c r="E198" s="1757"/>
      <c r="F198" s="1757"/>
      <c r="G198" s="1757"/>
      <c r="H198" s="1757"/>
      <c r="I198" s="1757"/>
      <c r="J198" s="1757"/>
      <c r="K198" s="1757"/>
    </row>
    <row r="199" spans="1:11" ht="24" x14ac:dyDescent="0.2">
      <c r="A199" s="1758" t="s">
        <v>14</v>
      </c>
      <c r="B199" s="1758"/>
      <c r="C199" s="1758"/>
      <c r="D199" s="1758"/>
      <c r="E199" s="1758"/>
      <c r="F199" s="1758"/>
      <c r="G199" s="1758"/>
      <c r="H199" s="1758"/>
      <c r="I199" s="1758"/>
      <c r="J199" s="1758"/>
      <c r="K199" s="1758"/>
    </row>
    <row r="200" spans="1:11" ht="24" x14ac:dyDescent="0.2">
      <c r="A200" s="1758" t="s">
        <v>249</v>
      </c>
      <c r="B200" s="1758"/>
      <c r="C200" s="1758"/>
      <c r="D200" s="1758"/>
      <c r="E200" s="1758"/>
      <c r="F200" s="1758"/>
      <c r="G200" s="1758"/>
      <c r="H200" s="1758"/>
      <c r="I200" s="1758"/>
      <c r="J200" s="1758"/>
      <c r="K200" s="1758"/>
    </row>
    <row r="201" spans="1:11" ht="24" x14ac:dyDescent="0.2">
      <c r="A201" s="1759" t="s">
        <v>23</v>
      </c>
      <c r="B201" s="1760"/>
      <c r="C201" s="1760"/>
      <c r="D201" s="1760"/>
      <c r="E201" s="1760"/>
      <c r="F201" s="1760"/>
      <c r="G201" s="1760"/>
      <c r="H201" s="1760"/>
      <c r="I201" s="1760"/>
      <c r="J201" s="1760"/>
      <c r="K201" s="1760"/>
    </row>
    <row r="202" spans="1:11" x14ac:dyDescent="0.2">
      <c r="A202" s="1761" t="s">
        <v>1</v>
      </c>
      <c r="B202" s="1762" t="s">
        <v>144</v>
      </c>
      <c r="C202" s="1763" t="s">
        <v>250</v>
      </c>
      <c r="D202" s="1763" t="s">
        <v>4</v>
      </c>
      <c r="E202" s="1761" t="s">
        <v>251</v>
      </c>
      <c r="F202" s="1761" t="s">
        <v>252</v>
      </c>
      <c r="G202" s="1761"/>
      <c r="H202" s="1761" t="s">
        <v>253</v>
      </c>
      <c r="I202" s="1761"/>
      <c r="J202" s="1761" t="s">
        <v>8</v>
      </c>
      <c r="K202" s="1761" t="s">
        <v>254</v>
      </c>
    </row>
    <row r="203" spans="1:11" x14ac:dyDescent="0.2">
      <c r="A203" s="1761"/>
      <c r="B203" s="1762"/>
      <c r="C203" s="1763"/>
      <c r="D203" s="1763"/>
      <c r="E203" s="1761"/>
      <c r="F203" s="1761"/>
      <c r="G203" s="1761"/>
      <c r="H203" s="1761"/>
      <c r="I203" s="1761"/>
      <c r="J203" s="1761"/>
      <c r="K203" s="1761"/>
    </row>
    <row r="204" spans="1:11" x14ac:dyDescent="0.2">
      <c r="A204" s="1761"/>
      <c r="B204" s="1762"/>
      <c r="C204" s="1763"/>
      <c r="D204" s="1763"/>
      <c r="E204" s="1761"/>
      <c r="F204" s="1761" t="s">
        <v>10</v>
      </c>
      <c r="G204" s="1761" t="s">
        <v>11</v>
      </c>
      <c r="H204" s="1761" t="s">
        <v>12</v>
      </c>
      <c r="I204" s="1763" t="s">
        <v>13</v>
      </c>
      <c r="J204" s="1761"/>
      <c r="K204" s="1761"/>
    </row>
    <row r="205" spans="1:11" x14ac:dyDescent="0.2">
      <c r="A205" s="1761"/>
      <c r="B205" s="1762"/>
      <c r="C205" s="1763"/>
      <c r="D205" s="1763"/>
      <c r="E205" s="1761"/>
      <c r="F205" s="1761"/>
      <c r="G205" s="1761"/>
      <c r="H205" s="1761"/>
      <c r="I205" s="1763"/>
      <c r="J205" s="1761"/>
      <c r="K205" s="1761"/>
    </row>
    <row r="206" spans="1:11" ht="168" x14ac:dyDescent="0.2">
      <c r="A206" s="219">
        <v>1</v>
      </c>
      <c r="B206" s="220" t="s">
        <v>255</v>
      </c>
      <c r="C206" s="310">
        <f t="shared" ref="C206:C209" si="0">D206/107*100</f>
        <v>251941.12149532713</v>
      </c>
      <c r="D206" s="310">
        <v>269577</v>
      </c>
      <c r="E206" s="219" t="s">
        <v>31</v>
      </c>
      <c r="F206" s="221" t="s">
        <v>256</v>
      </c>
      <c r="G206" s="310">
        <v>263014</v>
      </c>
      <c r="H206" s="221" t="s">
        <v>256</v>
      </c>
      <c r="I206" s="310">
        <v>263014</v>
      </c>
      <c r="J206" s="222" t="s">
        <v>35</v>
      </c>
      <c r="K206" s="222" t="s">
        <v>257</v>
      </c>
    </row>
    <row r="207" spans="1:11" ht="96" x14ac:dyDescent="0.2">
      <c r="A207" s="219">
        <v>2</v>
      </c>
      <c r="B207" s="220" t="s">
        <v>258</v>
      </c>
      <c r="C207" s="310">
        <f t="shared" si="0"/>
        <v>99995.803738317743</v>
      </c>
      <c r="D207" s="310">
        <v>106995.51</v>
      </c>
      <c r="E207" s="219" t="s">
        <v>31</v>
      </c>
      <c r="F207" s="221" t="s">
        <v>259</v>
      </c>
      <c r="G207" s="310">
        <v>106992.51</v>
      </c>
      <c r="H207" s="221" t="s">
        <v>259</v>
      </c>
      <c r="I207" s="310">
        <v>106992.51</v>
      </c>
      <c r="J207" s="222" t="s">
        <v>35</v>
      </c>
      <c r="K207" s="222" t="s">
        <v>260</v>
      </c>
    </row>
    <row r="208" spans="1:11" ht="96" x14ac:dyDescent="0.2">
      <c r="A208" s="219">
        <v>3</v>
      </c>
      <c r="B208" s="220" t="s">
        <v>261</v>
      </c>
      <c r="C208" s="310">
        <f t="shared" si="0"/>
        <v>26500</v>
      </c>
      <c r="D208" s="310">
        <v>28355</v>
      </c>
      <c r="E208" s="219" t="s">
        <v>31</v>
      </c>
      <c r="F208" s="221" t="s">
        <v>262</v>
      </c>
      <c r="G208" s="310">
        <v>28355</v>
      </c>
      <c r="H208" s="221" t="s">
        <v>262</v>
      </c>
      <c r="I208" s="310">
        <v>28355</v>
      </c>
      <c r="J208" s="222" t="s">
        <v>35</v>
      </c>
      <c r="K208" s="222" t="s">
        <v>263</v>
      </c>
    </row>
    <row r="209" spans="1:11" ht="96" x14ac:dyDescent="0.2">
      <c r="A209" s="219">
        <v>4</v>
      </c>
      <c r="B209" s="220" t="s">
        <v>264</v>
      </c>
      <c r="C209" s="310">
        <f t="shared" si="0"/>
        <v>63200</v>
      </c>
      <c r="D209" s="310">
        <v>67624</v>
      </c>
      <c r="E209" s="219" t="s">
        <v>31</v>
      </c>
      <c r="F209" s="221" t="s">
        <v>265</v>
      </c>
      <c r="G209" s="310">
        <v>67624</v>
      </c>
      <c r="H209" s="221" t="s">
        <v>265</v>
      </c>
      <c r="I209" s="310">
        <v>67624</v>
      </c>
      <c r="J209" s="222" t="s">
        <v>35</v>
      </c>
      <c r="K209" s="222" t="s">
        <v>266</v>
      </c>
    </row>
    <row r="210" spans="1:11" ht="26.25" x14ac:dyDescent="0.2">
      <c r="A210" s="223"/>
      <c r="B210" s="224"/>
      <c r="C210" s="311"/>
      <c r="D210" s="311"/>
      <c r="E210" s="223"/>
      <c r="F210" s="312"/>
      <c r="G210" s="311"/>
      <c r="H210" s="312"/>
      <c r="I210" s="225">
        <f>SUM(I205:I209)</f>
        <v>465985.51</v>
      </c>
      <c r="J210" s="226"/>
      <c r="K210" s="226"/>
    </row>
    <row r="211" spans="1:11" x14ac:dyDescent="0.35">
      <c r="A211" s="1747" t="s">
        <v>267</v>
      </c>
      <c r="B211" s="1747"/>
      <c r="C211" s="1747"/>
      <c r="D211" s="1747"/>
      <c r="E211" s="1747"/>
      <c r="F211" s="1747"/>
      <c r="G211" s="1747"/>
      <c r="H211" s="1747"/>
      <c r="I211" s="1747"/>
      <c r="J211" s="1747"/>
      <c r="K211" s="1747"/>
    </row>
    <row r="212" spans="1:11" x14ac:dyDescent="0.35">
      <c r="A212" s="1747" t="s">
        <v>268</v>
      </c>
      <c r="B212" s="1747"/>
      <c r="C212" s="1747"/>
      <c r="D212" s="1747"/>
      <c r="E212" s="1747"/>
      <c r="F212" s="1747"/>
      <c r="G212" s="1747"/>
      <c r="H212" s="1747"/>
      <c r="I212" s="1747"/>
      <c r="J212" s="1747"/>
      <c r="K212" s="1747"/>
    </row>
    <row r="213" spans="1:11" x14ac:dyDescent="0.35">
      <c r="A213" s="1748" t="s">
        <v>269</v>
      </c>
      <c r="B213" s="1748"/>
      <c r="C213" s="1748"/>
      <c r="D213" s="1748"/>
      <c r="E213" s="1748"/>
      <c r="F213" s="1748"/>
      <c r="G213" s="1748"/>
      <c r="H213" s="1748"/>
      <c r="I213" s="1748"/>
      <c r="J213" s="1748"/>
      <c r="K213" s="1748"/>
    </row>
    <row r="214" spans="1:11" x14ac:dyDescent="0.2">
      <c r="A214" s="1665" t="s">
        <v>1</v>
      </c>
      <c r="B214" s="1665" t="s">
        <v>144</v>
      </c>
      <c r="C214" s="1749" t="s">
        <v>145</v>
      </c>
      <c r="D214" s="1749" t="s">
        <v>146</v>
      </c>
      <c r="E214" s="1665" t="s">
        <v>48</v>
      </c>
      <c r="F214" s="1751" t="s">
        <v>6</v>
      </c>
      <c r="G214" s="1752"/>
      <c r="H214" s="1753" t="s">
        <v>7</v>
      </c>
      <c r="I214" s="1754"/>
      <c r="J214" s="1665" t="s">
        <v>8</v>
      </c>
      <c r="K214" s="1755" t="s">
        <v>147</v>
      </c>
    </row>
    <row r="215" spans="1:11" ht="42" x14ac:dyDescent="0.2">
      <c r="A215" s="1667"/>
      <c r="B215" s="1667"/>
      <c r="C215" s="1750"/>
      <c r="D215" s="1750"/>
      <c r="E215" s="1667"/>
      <c r="F215" s="229" t="s">
        <v>10</v>
      </c>
      <c r="G215" s="230" t="s">
        <v>11</v>
      </c>
      <c r="H215" s="229" t="s">
        <v>12</v>
      </c>
      <c r="I215" s="231" t="s">
        <v>13</v>
      </c>
      <c r="J215" s="1667"/>
      <c r="K215" s="1756"/>
    </row>
    <row r="216" spans="1:11" ht="63" x14ac:dyDescent="0.2">
      <c r="A216" s="227">
        <v>1</v>
      </c>
      <c r="B216" s="228" t="s">
        <v>270</v>
      </c>
      <c r="C216" s="232">
        <v>53714</v>
      </c>
      <c r="D216" s="233">
        <f t="shared" ref="D216:D229" si="1">C216</f>
        <v>53714</v>
      </c>
      <c r="E216" s="9" t="s">
        <v>31</v>
      </c>
      <c r="F216" s="227" t="s">
        <v>271</v>
      </c>
      <c r="G216" s="234">
        <f t="shared" ref="G216:G229" si="2">D216</f>
        <v>53714</v>
      </c>
      <c r="H216" s="9" t="str">
        <f t="shared" ref="H216:H229" si="3">F216</f>
        <v>บจ.คูโบต้า วอเตอร์ แอนด์ เอ็นไวรอนเม้นท์ (ประเทศไทย)</v>
      </c>
      <c r="I216" s="233">
        <v>53714</v>
      </c>
      <c r="J216" s="9" t="s">
        <v>35</v>
      </c>
      <c r="K216" s="228" t="s">
        <v>272</v>
      </c>
    </row>
    <row r="217" spans="1:11" ht="84" x14ac:dyDescent="0.2">
      <c r="A217" s="227">
        <v>2</v>
      </c>
      <c r="B217" s="228" t="s">
        <v>273</v>
      </c>
      <c r="C217" s="232">
        <v>491130</v>
      </c>
      <c r="D217" s="233">
        <f t="shared" si="1"/>
        <v>491130</v>
      </c>
      <c r="E217" s="9" t="s">
        <v>31</v>
      </c>
      <c r="F217" s="227" t="s">
        <v>274</v>
      </c>
      <c r="G217" s="234">
        <f t="shared" si="2"/>
        <v>491130</v>
      </c>
      <c r="H217" s="9" t="str">
        <f t="shared" si="3"/>
        <v>บจ.เจแพท เอนจิเนียริ่ง แอนด์ เซอร์วิส</v>
      </c>
      <c r="I217" s="233">
        <v>491130</v>
      </c>
      <c r="J217" s="9" t="s">
        <v>35</v>
      </c>
      <c r="K217" s="228" t="s">
        <v>275</v>
      </c>
    </row>
    <row r="218" spans="1:11" ht="63" x14ac:dyDescent="0.2">
      <c r="A218" s="227">
        <v>3</v>
      </c>
      <c r="B218" s="228" t="s">
        <v>276</v>
      </c>
      <c r="C218" s="232">
        <v>2252.35</v>
      </c>
      <c r="D218" s="233">
        <f t="shared" si="1"/>
        <v>2252.35</v>
      </c>
      <c r="E218" s="9" t="s">
        <v>31</v>
      </c>
      <c r="F218" s="227" t="s">
        <v>277</v>
      </c>
      <c r="G218" s="234">
        <f t="shared" si="2"/>
        <v>2252.35</v>
      </c>
      <c r="H218" s="9" t="str">
        <f t="shared" si="3"/>
        <v>หจก.ธาราเอ็นจิเนียริ่ง</v>
      </c>
      <c r="I218" s="233">
        <v>2252.35</v>
      </c>
      <c r="J218" s="9" t="s">
        <v>35</v>
      </c>
      <c r="K218" s="228" t="s">
        <v>278</v>
      </c>
    </row>
    <row r="219" spans="1:11" ht="63" x14ac:dyDescent="0.2">
      <c r="A219" s="227">
        <v>4</v>
      </c>
      <c r="B219" s="228" t="s">
        <v>279</v>
      </c>
      <c r="C219" s="232">
        <v>98584.99</v>
      </c>
      <c r="D219" s="233">
        <f t="shared" si="1"/>
        <v>98584.99</v>
      </c>
      <c r="E219" s="9" t="s">
        <v>31</v>
      </c>
      <c r="F219" s="227" t="s">
        <v>280</v>
      </c>
      <c r="G219" s="234">
        <f t="shared" si="2"/>
        <v>98584.99</v>
      </c>
      <c r="H219" s="9" t="str">
        <f t="shared" si="3"/>
        <v>หจก.ตรีอุดม</v>
      </c>
      <c r="I219" s="233">
        <v>98584.99</v>
      </c>
      <c r="J219" s="9" t="s">
        <v>35</v>
      </c>
      <c r="K219" s="228" t="s">
        <v>281</v>
      </c>
    </row>
    <row r="220" spans="1:11" ht="63" x14ac:dyDescent="0.2">
      <c r="A220" s="227">
        <v>5</v>
      </c>
      <c r="B220" s="228" t="s">
        <v>282</v>
      </c>
      <c r="C220" s="232">
        <v>1498</v>
      </c>
      <c r="D220" s="233">
        <f t="shared" si="1"/>
        <v>1498</v>
      </c>
      <c r="E220" s="9" t="s">
        <v>31</v>
      </c>
      <c r="F220" s="227" t="s">
        <v>277</v>
      </c>
      <c r="G220" s="234">
        <f t="shared" si="2"/>
        <v>1498</v>
      </c>
      <c r="H220" s="9" t="str">
        <f t="shared" si="3"/>
        <v>หจก.ธาราเอ็นจิเนียริ่ง</v>
      </c>
      <c r="I220" s="233">
        <v>1498</v>
      </c>
      <c r="J220" s="9" t="s">
        <v>35</v>
      </c>
      <c r="K220" s="228" t="s">
        <v>283</v>
      </c>
    </row>
    <row r="221" spans="1:11" ht="63" x14ac:dyDescent="0.2">
      <c r="A221" s="227">
        <v>6</v>
      </c>
      <c r="B221" s="228" t="s">
        <v>284</v>
      </c>
      <c r="C221" s="232">
        <v>39761.199999999997</v>
      </c>
      <c r="D221" s="233">
        <f t="shared" si="1"/>
        <v>39761.199999999997</v>
      </c>
      <c r="E221" s="9" t="s">
        <v>31</v>
      </c>
      <c r="F221" s="227" t="s">
        <v>285</v>
      </c>
      <c r="G221" s="234">
        <f t="shared" si="2"/>
        <v>39761.199999999997</v>
      </c>
      <c r="H221" s="9" t="str">
        <f t="shared" si="3"/>
        <v>บจ.เค.เค. ซัพพลาย พาร์ท แอนด์ ทูลส์</v>
      </c>
      <c r="I221" s="233">
        <v>38691.199999999997</v>
      </c>
      <c r="J221" s="9" t="s">
        <v>35</v>
      </c>
      <c r="K221" s="228" t="s">
        <v>286</v>
      </c>
    </row>
    <row r="222" spans="1:11" ht="84" x14ac:dyDescent="0.2">
      <c r="A222" s="227">
        <v>7</v>
      </c>
      <c r="B222" s="228" t="s">
        <v>287</v>
      </c>
      <c r="C222" s="232">
        <v>16050</v>
      </c>
      <c r="D222" s="233">
        <f t="shared" si="1"/>
        <v>16050</v>
      </c>
      <c r="E222" s="9" t="s">
        <v>31</v>
      </c>
      <c r="F222" s="227" t="s">
        <v>288</v>
      </c>
      <c r="G222" s="234">
        <f t="shared" si="2"/>
        <v>16050</v>
      </c>
      <c r="H222" s="9" t="str">
        <f t="shared" si="3"/>
        <v>บจ.จักรวัตรอินดัสเทรียล</v>
      </c>
      <c r="I222" s="233">
        <v>16050</v>
      </c>
      <c r="J222" s="9" t="s">
        <v>35</v>
      </c>
      <c r="K222" s="228" t="s">
        <v>289</v>
      </c>
    </row>
    <row r="223" spans="1:11" ht="63" x14ac:dyDescent="0.2">
      <c r="A223" s="227">
        <v>8</v>
      </c>
      <c r="B223" s="228" t="s">
        <v>290</v>
      </c>
      <c r="C223" s="232">
        <v>32446.68</v>
      </c>
      <c r="D223" s="233">
        <f t="shared" si="1"/>
        <v>32446.68</v>
      </c>
      <c r="E223" s="9" t="s">
        <v>31</v>
      </c>
      <c r="F223" s="227" t="s">
        <v>277</v>
      </c>
      <c r="G223" s="234">
        <f t="shared" si="2"/>
        <v>32446.68</v>
      </c>
      <c r="H223" s="9" t="str">
        <f t="shared" si="3"/>
        <v>หจก.ธาราเอ็นจิเนียริ่ง</v>
      </c>
      <c r="I223" s="233">
        <v>32446.68</v>
      </c>
      <c r="J223" s="9" t="s">
        <v>35</v>
      </c>
      <c r="K223" s="228" t="s">
        <v>291</v>
      </c>
    </row>
    <row r="224" spans="1:11" ht="63" x14ac:dyDescent="0.2">
      <c r="A224" s="227">
        <v>9</v>
      </c>
      <c r="B224" s="228" t="s">
        <v>292</v>
      </c>
      <c r="C224" s="232">
        <v>43335</v>
      </c>
      <c r="D224" s="233">
        <f t="shared" si="1"/>
        <v>43335</v>
      </c>
      <c r="E224" s="9" t="s">
        <v>31</v>
      </c>
      <c r="F224" s="227" t="s">
        <v>293</v>
      </c>
      <c r="G224" s="234">
        <f t="shared" si="2"/>
        <v>43335</v>
      </c>
      <c r="H224" s="9" t="str">
        <f t="shared" si="3"/>
        <v>บจ.เซ็นทรัลแวค</v>
      </c>
      <c r="I224" s="233">
        <v>43335</v>
      </c>
      <c r="J224" s="9" t="s">
        <v>35</v>
      </c>
      <c r="K224" s="228" t="s">
        <v>294</v>
      </c>
    </row>
    <row r="225" spans="1:11" ht="84" x14ac:dyDescent="0.2">
      <c r="A225" s="227">
        <v>10</v>
      </c>
      <c r="B225" s="228" t="s">
        <v>295</v>
      </c>
      <c r="C225" s="232">
        <v>53415.47</v>
      </c>
      <c r="D225" s="233">
        <f t="shared" si="1"/>
        <v>53415.47</v>
      </c>
      <c r="E225" s="9" t="s">
        <v>31</v>
      </c>
      <c r="F225" s="227" t="s">
        <v>277</v>
      </c>
      <c r="G225" s="234">
        <f t="shared" si="2"/>
        <v>53415.47</v>
      </c>
      <c r="H225" s="9" t="str">
        <f t="shared" si="3"/>
        <v>หจก.ธาราเอ็นจิเนียริ่ง</v>
      </c>
      <c r="I225" s="233">
        <v>53415.47</v>
      </c>
      <c r="J225" s="9" t="s">
        <v>35</v>
      </c>
      <c r="K225" s="228" t="s">
        <v>296</v>
      </c>
    </row>
    <row r="226" spans="1:11" ht="63" x14ac:dyDescent="0.2">
      <c r="A226" s="227">
        <v>11</v>
      </c>
      <c r="B226" s="228" t="s">
        <v>297</v>
      </c>
      <c r="C226" s="232">
        <v>98868</v>
      </c>
      <c r="D226" s="233">
        <f t="shared" si="1"/>
        <v>98868</v>
      </c>
      <c r="E226" s="9" t="s">
        <v>31</v>
      </c>
      <c r="F226" s="227" t="s">
        <v>277</v>
      </c>
      <c r="G226" s="234">
        <f t="shared" si="2"/>
        <v>98868</v>
      </c>
      <c r="H226" s="9" t="str">
        <f t="shared" si="3"/>
        <v>หจก.ธาราเอ็นจิเนียริ่ง</v>
      </c>
      <c r="I226" s="233">
        <v>98868</v>
      </c>
      <c r="J226" s="9" t="s">
        <v>35</v>
      </c>
      <c r="K226" s="228" t="s">
        <v>298</v>
      </c>
    </row>
    <row r="227" spans="1:11" ht="63" x14ac:dyDescent="0.2">
      <c r="A227" s="227">
        <v>12</v>
      </c>
      <c r="B227" s="228" t="s">
        <v>299</v>
      </c>
      <c r="C227" s="232">
        <v>98157.52</v>
      </c>
      <c r="D227" s="233">
        <f t="shared" si="1"/>
        <v>98157.52</v>
      </c>
      <c r="E227" s="9" t="s">
        <v>31</v>
      </c>
      <c r="F227" s="227" t="s">
        <v>280</v>
      </c>
      <c r="G227" s="234">
        <f t="shared" si="2"/>
        <v>98157.52</v>
      </c>
      <c r="H227" s="9" t="str">
        <f t="shared" si="3"/>
        <v>หจก.ตรีอุดม</v>
      </c>
      <c r="I227" s="233">
        <v>98157.52</v>
      </c>
      <c r="J227" s="9" t="s">
        <v>35</v>
      </c>
      <c r="K227" s="228" t="s">
        <v>300</v>
      </c>
    </row>
    <row r="228" spans="1:11" ht="63" x14ac:dyDescent="0.2">
      <c r="A228" s="227">
        <v>13</v>
      </c>
      <c r="B228" s="228" t="s">
        <v>301</v>
      </c>
      <c r="C228" s="232">
        <v>85332.5</v>
      </c>
      <c r="D228" s="233">
        <f t="shared" si="1"/>
        <v>85332.5</v>
      </c>
      <c r="E228" s="9" t="s">
        <v>31</v>
      </c>
      <c r="F228" s="227" t="s">
        <v>277</v>
      </c>
      <c r="G228" s="234">
        <f t="shared" si="2"/>
        <v>85332.5</v>
      </c>
      <c r="H228" s="9" t="str">
        <f t="shared" si="3"/>
        <v>หจก.ธาราเอ็นจิเนียริ่ง</v>
      </c>
      <c r="I228" s="233">
        <v>85332.5</v>
      </c>
      <c r="J228" s="9" t="s">
        <v>35</v>
      </c>
      <c r="K228" s="228" t="s">
        <v>302</v>
      </c>
    </row>
    <row r="229" spans="1:11" ht="63" x14ac:dyDescent="0.2">
      <c r="A229" s="227">
        <v>14</v>
      </c>
      <c r="B229" s="228" t="s">
        <v>303</v>
      </c>
      <c r="C229" s="232">
        <v>60990</v>
      </c>
      <c r="D229" s="233">
        <f t="shared" si="1"/>
        <v>60990</v>
      </c>
      <c r="E229" s="9" t="s">
        <v>31</v>
      </c>
      <c r="F229" s="227" t="s">
        <v>304</v>
      </c>
      <c r="G229" s="234">
        <f t="shared" si="2"/>
        <v>60990</v>
      </c>
      <c r="H229" s="9" t="str">
        <f t="shared" si="3"/>
        <v>บจ.ไทคูนวณิชย์</v>
      </c>
      <c r="I229" s="233">
        <v>60990</v>
      </c>
      <c r="J229" s="9" t="s">
        <v>35</v>
      </c>
      <c r="K229" s="228" t="s">
        <v>305</v>
      </c>
    </row>
    <row r="230" spans="1:11" ht="24" x14ac:dyDescent="0.2">
      <c r="A230" s="313"/>
      <c r="B230" s="314"/>
      <c r="C230" s="313"/>
      <c r="D230" s="313"/>
      <c r="E230" s="315"/>
      <c r="F230" s="313"/>
      <c r="G230" s="316"/>
      <c r="H230" s="313"/>
      <c r="I230" s="316"/>
      <c r="J230" s="316"/>
      <c r="K230" s="317" t="s">
        <v>0</v>
      </c>
    </row>
    <row r="231" spans="1:11" ht="24" x14ac:dyDescent="0.2">
      <c r="A231" s="1739" t="s">
        <v>102</v>
      </c>
      <c r="B231" s="1739"/>
      <c r="C231" s="1739"/>
      <c r="D231" s="1739"/>
      <c r="E231" s="1739"/>
      <c r="F231" s="1739"/>
      <c r="G231" s="1739"/>
      <c r="H231" s="1739"/>
      <c r="I231" s="1739"/>
      <c r="J231" s="1739"/>
      <c r="K231" s="1739"/>
    </row>
    <row r="232" spans="1:11" ht="24" x14ac:dyDescent="0.2">
      <c r="A232" s="1740" t="s">
        <v>306</v>
      </c>
      <c r="B232" s="1740"/>
      <c r="C232" s="1740"/>
      <c r="D232" s="1740"/>
      <c r="E232" s="1740"/>
      <c r="F232" s="1740"/>
      <c r="G232" s="1740"/>
      <c r="H232" s="1740"/>
      <c r="I232" s="1740"/>
      <c r="J232" s="1740"/>
      <c r="K232" s="1740"/>
    </row>
    <row r="233" spans="1:11" ht="24" x14ac:dyDescent="0.2">
      <c r="A233" s="1741" t="s">
        <v>133</v>
      </c>
      <c r="B233" s="1741"/>
      <c r="C233" s="1741"/>
      <c r="D233" s="1741"/>
      <c r="E233" s="1741"/>
      <c r="F233" s="1741"/>
      <c r="G233" s="1741"/>
      <c r="H233" s="1741"/>
      <c r="I233" s="1741"/>
      <c r="J233" s="1741"/>
      <c r="K233" s="1741"/>
    </row>
    <row r="234" spans="1:11" ht="24" x14ac:dyDescent="0.2">
      <c r="A234" s="1740" t="s">
        <v>23</v>
      </c>
      <c r="B234" s="1740"/>
      <c r="C234" s="1740"/>
      <c r="D234" s="1740"/>
      <c r="E234" s="1740"/>
      <c r="F234" s="1740"/>
      <c r="G234" s="1740"/>
      <c r="H234" s="1740"/>
      <c r="I234" s="1740"/>
      <c r="J234" s="1740"/>
      <c r="K234" s="1740"/>
    </row>
    <row r="235" spans="1:11" ht="24" x14ac:dyDescent="0.2">
      <c r="A235" s="318"/>
      <c r="B235" s="318"/>
      <c r="C235" s="318"/>
      <c r="D235" s="318"/>
      <c r="E235" s="318"/>
      <c r="F235" s="318"/>
      <c r="G235" s="318"/>
      <c r="H235" s="318"/>
      <c r="I235" s="318"/>
      <c r="J235" s="318"/>
      <c r="K235" s="318"/>
    </row>
    <row r="236" spans="1:11" ht="24" x14ac:dyDescent="0.2">
      <c r="A236" s="1742" t="s">
        <v>1</v>
      </c>
      <c r="B236" s="1742" t="s">
        <v>2</v>
      </c>
      <c r="C236" s="1743" t="s">
        <v>307</v>
      </c>
      <c r="D236" s="1742" t="s">
        <v>308</v>
      </c>
      <c r="E236" s="1742" t="s">
        <v>5</v>
      </c>
      <c r="F236" s="1745" t="s">
        <v>6</v>
      </c>
      <c r="G236" s="1746"/>
      <c r="H236" s="1745" t="s">
        <v>7</v>
      </c>
      <c r="I236" s="1746"/>
      <c r="J236" s="1742" t="s">
        <v>8</v>
      </c>
      <c r="K236" s="1743" t="s">
        <v>9</v>
      </c>
    </row>
    <row r="237" spans="1:11" ht="96" x14ac:dyDescent="0.2">
      <c r="A237" s="1742"/>
      <c r="B237" s="1742"/>
      <c r="C237" s="1744"/>
      <c r="D237" s="1742"/>
      <c r="E237" s="1742"/>
      <c r="F237" s="236" t="s">
        <v>10</v>
      </c>
      <c r="G237" s="235" t="s">
        <v>309</v>
      </c>
      <c r="H237" s="236" t="s">
        <v>12</v>
      </c>
      <c r="I237" s="236" t="s">
        <v>310</v>
      </c>
      <c r="J237" s="1742"/>
      <c r="K237" s="1744"/>
    </row>
    <row r="238" spans="1:11" ht="384" x14ac:dyDescent="0.2">
      <c r="A238" s="237">
        <v>1</v>
      </c>
      <c r="B238" s="238" t="s">
        <v>311</v>
      </c>
      <c r="C238" s="238">
        <v>3000</v>
      </c>
      <c r="D238" s="238">
        <v>3210</v>
      </c>
      <c r="E238" s="238" t="s">
        <v>31</v>
      </c>
      <c r="F238" s="239" t="s">
        <v>262</v>
      </c>
      <c r="G238" s="238">
        <v>3210</v>
      </c>
      <c r="H238" s="239" t="s">
        <v>262</v>
      </c>
      <c r="I238" s="238">
        <v>3210</v>
      </c>
      <c r="J238" s="238" t="s">
        <v>312</v>
      </c>
      <c r="K238" s="239" t="s">
        <v>313</v>
      </c>
    </row>
    <row r="239" spans="1:11" ht="384" x14ac:dyDescent="0.2">
      <c r="A239" s="237">
        <v>2</v>
      </c>
      <c r="B239" s="238" t="s">
        <v>314</v>
      </c>
      <c r="C239" s="238">
        <v>466500</v>
      </c>
      <c r="D239" s="238">
        <v>498966.68</v>
      </c>
      <c r="E239" s="238" t="s">
        <v>31</v>
      </c>
      <c r="F239" s="239" t="s">
        <v>315</v>
      </c>
      <c r="G239" s="238">
        <f>452334*1.07</f>
        <v>483997.38</v>
      </c>
      <c r="H239" s="239" t="s">
        <v>315</v>
      </c>
      <c r="I239" s="238">
        <f>452334*1.07</f>
        <v>483997.38</v>
      </c>
      <c r="J239" s="238" t="s">
        <v>312</v>
      </c>
      <c r="K239" s="239" t="s">
        <v>316</v>
      </c>
    </row>
    <row r="240" spans="1:11" ht="384" x14ac:dyDescent="0.2">
      <c r="A240" s="237">
        <v>3</v>
      </c>
      <c r="B240" s="238" t="s">
        <v>317</v>
      </c>
      <c r="C240" s="238">
        <v>2500</v>
      </c>
      <c r="D240" s="238">
        <v>2140</v>
      </c>
      <c r="E240" s="238" t="s">
        <v>31</v>
      </c>
      <c r="F240" s="239" t="s">
        <v>318</v>
      </c>
      <c r="G240" s="238">
        <f>2000*1.07</f>
        <v>2140</v>
      </c>
      <c r="H240" s="239" t="s">
        <v>318</v>
      </c>
      <c r="I240" s="238">
        <f>2000*1.07</f>
        <v>2140</v>
      </c>
      <c r="J240" s="238" t="s">
        <v>312</v>
      </c>
      <c r="K240" s="239" t="s">
        <v>319</v>
      </c>
    </row>
    <row r="241" spans="1:12" ht="384" x14ac:dyDescent="0.2">
      <c r="A241" s="237">
        <v>4</v>
      </c>
      <c r="B241" s="240" t="s">
        <v>320</v>
      </c>
      <c r="C241" s="238">
        <v>2400</v>
      </c>
      <c r="D241" s="238">
        <v>2150.6999999999998</v>
      </c>
      <c r="E241" s="238" t="s">
        <v>31</v>
      </c>
      <c r="F241" s="239" t="s">
        <v>318</v>
      </c>
      <c r="G241" s="238">
        <f>2000*1.07</f>
        <v>2140</v>
      </c>
      <c r="H241" s="239" t="s">
        <v>318</v>
      </c>
      <c r="I241" s="238">
        <f>2000*1.07</f>
        <v>2140</v>
      </c>
      <c r="J241" s="238" t="s">
        <v>312</v>
      </c>
      <c r="K241" s="239" t="s">
        <v>321</v>
      </c>
    </row>
    <row r="242" spans="1:12" ht="384" x14ac:dyDescent="0.2">
      <c r="A242" s="237">
        <v>5</v>
      </c>
      <c r="B242" s="238" t="s">
        <v>322</v>
      </c>
      <c r="C242" s="238">
        <v>4200</v>
      </c>
      <c r="D242" s="238">
        <v>3959</v>
      </c>
      <c r="E242" s="238" t="s">
        <v>31</v>
      </c>
      <c r="F242" s="239" t="s">
        <v>318</v>
      </c>
      <c r="G242" s="238">
        <f>3600*1.07</f>
        <v>3852</v>
      </c>
      <c r="H242" s="239" t="s">
        <v>318</v>
      </c>
      <c r="I242" s="238">
        <f>3600*1.07</f>
        <v>3852</v>
      </c>
      <c r="J242" s="238" t="s">
        <v>312</v>
      </c>
      <c r="K242" s="239" t="s">
        <v>321</v>
      </c>
    </row>
    <row r="243" spans="1:12" ht="384" x14ac:dyDescent="0.2">
      <c r="A243" s="237">
        <v>6</v>
      </c>
      <c r="B243" s="238" t="s">
        <v>323</v>
      </c>
      <c r="C243" s="238">
        <v>467000</v>
      </c>
      <c r="D243" s="238">
        <v>498619</v>
      </c>
      <c r="E243" s="238" t="s">
        <v>31</v>
      </c>
      <c r="F243" s="239" t="s">
        <v>324</v>
      </c>
      <c r="G243" s="238">
        <f>451869.16*1.07</f>
        <v>483500.0012</v>
      </c>
      <c r="H243" s="239" t="s">
        <v>324</v>
      </c>
      <c r="I243" s="238">
        <f>451869.16*1.07</f>
        <v>483500.0012</v>
      </c>
      <c r="J243" s="238" t="s">
        <v>312</v>
      </c>
      <c r="K243" s="239" t="s">
        <v>325</v>
      </c>
    </row>
    <row r="244" spans="1:12" ht="384" x14ac:dyDescent="0.2">
      <c r="A244" s="237">
        <v>7</v>
      </c>
      <c r="B244" s="238" t="s">
        <v>326</v>
      </c>
      <c r="C244" s="238">
        <v>467000</v>
      </c>
      <c r="D244" s="238">
        <v>499624</v>
      </c>
      <c r="E244" s="238" t="s">
        <v>31</v>
      </c>
      <c r="F244" s="239" t="s">
        <v>63</v>
      </c>
      <c r="G244" s="238">
        <f>453023.36*1.07</f>
        <v>484734.9952</v>
      </c>
      <c r="H244" s="239" t="s">
        <v>63</v>
      </c>
      <c r="I244" s="238">
        <f>453023.36*1.07</f>
        <v>484734.9952</v>
      </c>
      <c r="J244" s="238" t="s">
        <v>312</v>
      </c>
      <c r="K244" s="239" t="s">
        <v>327</v>
      </c>
    </row>
    <row r="245" spans="1:12" ht="384" x14ac:dyDescent="0.2">
      <c r="A245" s="237">
        <v>8</v>
      </c>
      <c r="B245" s="238" t="s">
        <v>328</v>
      </c>
      <c r="C245" s="238">
        <v>149000</v>
      </c>
      <c r="D245" s="238">
        <v>157265</v>
      </c>
      <c r="E245" s="238" t="s">
        <v>31</v>
      </c>
      <c r="F245" s="239" t="s">
        <v>315</v>
      </c>
      <c r="G245" s="238">
        <f>142567.29*1.07</f>
        <v>152547.00030000001</v>
      </c>
      <c r="H245" s="239" t="s">
        <v>315</v>
      </c>
      <c r="I245" s="238">
        <f>142567.29*1.07</f>
        <v>152547.00030000001</v>
      </c>
      <c r="J245" s="238" t="s">
        <v>312</v>
      </c>
      <c r="K245" s="239" t="s">
        <v>329</v>
      </c>
      <c r="L245" s="266"/>
    </row>
    <row r="246" spans="1:12" ht="24.75" thickBot="1" x14ac:dyDescent="0.6">
      <c r="A246" s="319"/>
      <c r="B246" s="320"/>
      <c r="C246" s="321"/>
      <c r="D246" s="321"/>
      <c r="E246" s="322"/>
      <c r="F246" s="319"/>
      <c r="G246" s="323"/>
      <c r="H246" s="321"/>
      <c r="I246" s="324">
        <f>SUM(I238:I245)</f>
        <v>1616121.3766999999</v>
      </c>
      <c r="J246" s="241"/>
      <c r="K246" s="325"/>
    </row>
    <row r="247" spans="1:12" ht="21.75" thickTop="1" x14ac:dyDescent="0.2">
      <c r="A247" s="1731" t="s">
        <v>248</v>
      </c>
      <c r="B247" s="1731"/>
      <c r="C247" s="1731"/>
      <c r="D247" s="1731"/>
      <c r="E247" s="1731"/>
      <c r="F247" s="1731"/>
      <c r="G247" s="1731"/>
      <c r="H247" s="1731"/>
      <c r="I247" s="1731"/>
      <c r="J247" s="1731"/>
      <c r="K247" s="1731"/>
    </row>
    <row r="248" spans="1:12" x14ac:dyDescent="0.2">
      <c r="A248" s="1732" t="s">
        <v>14</v>
      </c>
      <c r="B248" s="1732"/>
      <c r="C248" s="1732"/>
      <c r="D248" s="1732"/>
      <c r="E248" s="1732"/>
      <c r="F248" s="1732"/>
      <c r="G248" s="1732"/>
      <c r="H248" s="1732"/>
      <c r="I248" s="1732"/>
      <c r="J248" s="1732"/>
      <c r="K248" s="1732"/>
    </row>
    <row r="249" spans="1:12" x14ac:dyDescent="0.2">
      <c r="A249" s="1732" t="s">
        <v>330</v>
      </c>
      <c r="B249" s="1732"/>
      <c r="C249" s="1732"/>
      <c r="D249" s="1732"/>
      <c r="E249" s="1732"/>
      <c r="F249" s="1732"/>
      <c r="G249" s="1732"/>
      <c r="H249" s="1732"/>
      <c r="I249" s="1732"/>
      <c r="J249" s="1732"/>
      <c r="K249" s="1732"/>
    </row>
    <row r="250" spans="1:12" x14ac:dyDescent="0.2">
      <c r="A250" s="1732" t="s">
        <v>331</v>
      </c>
      <c r="B250" s="1732"/>
      <c r="C250" s="1732"/>
      <c r="D250" s="1732"/>
      <c r="E250" s="1732"/>
      <c r="F250" s="1732"/>
      <c r="G250" s="1732"/>
      <c r="H250" s="1732"/>
      <c r="I250" s="1732"/>
      <c r="J250" s="1732"/>
      <c r="K250" s="1732"/>
    </row>
    <row r="251" spans="1:12" x14ac:dyDescent="0.2">
      <c r="A251" s="1733" t="s">
        <v>23</v>
      </c>
      <c r="B251" s="1734"/>
      <c r="C251" s="1734"/>
      <c r="D251" s="1734"/>
      <c r="E251" s="1734"/>
      <c r="F251" s="1734"/>
      <c r="G251" s="1734"/>
      <c r="H251" s="1734"/>
      <c r="I251" s="1734"/>
      <c r="J251" s="1734"/>
      <c r="K251" s="1734"/>
    </row>
    <row r="252" spans="1:12" x14ac:dyDescent="0.2">
      <c r="A252" s="1720" t="s">
        <v>1</v>
      </c>
      <c r="B252" s="1721" t="s">
        <v>144</v>
      </c>
      <c r="C252" s="1736" t="s">
        <v>332</v>
      </c>
      <c r="D252" s="1736" t="s">
        <v>4</v>
      </c>
      <c r="E252" s="1721" t="s">
        <v>251</v>
      </c>
      <c r="F252" s="1725" t="s">
        <v>6</v>
      </c>
      <c r="G252" s="1726"/>
      <c r="H252" s="1720" t="s">
        <v>253</v>
      </c>
      <c r="I252" s="1720"/>
      <c r="J252" s="1721" t="s">
        <v>8</v>
      </c>
      <c r="K252" s="1720" t="s">
        <v>254</v>
      </c>
    </row>
    <row r="253" spans="1:12" x14ac:dyDescent="0.2">
      <c r="A253" s="1720"/>
      <c r="B253" s="1722"/>
      <c r="C253" s="1737"/>
      <c r="D253" s="1737"/>
      <c r="E253" s="1722"/>
      <c r="F253" s="1724"/>
      <c r="G253" s="1727"/>
      <c r="H253" s="1720"/>
      <c r="I253" s="1720"/>
      <c r="J253" s="1722"/>
      <c r="K253" s="1720"/>
    </row>
    <row r="254" spans="1:12" x14ac:dyDescent="0.2">
      <c r="A254" s="1720"/>
      <c r="B254" s="1722"/>
      <c r="C254" s="1737"/>
      <c r="D254" s="1737"/>
      <c r="E254" s="1722"/>
      <c r="F254" s="1720" t="s">
        <v>10</v>
      </c>
      <c r="G254" s="1723" t="s">
        <v>11</v>
      </c>
      <c r="H254" s="1720" t="s">
        <v>12</v>
      </c>
      <c r="I254" s="1723" t="s">
        <v>13</v>
      </c>
      <c r="J254" s="1722"/>
      <c r="K254" s="1720"/>
    </row>
    <row r="255" spans="1:12" x14ac:dyDescent="0.2">
      <c r="A255" s="1720"/>
      <c r="B255" s="1735"/>
      <c r="C255" s="1738"/>
      <c r="D255" s="1738"/>
      <c r="E255" s="1735"/>
      <c r="F255" s="1720"/>
      <c r="G255" s="1723"/>
      <c r="H255" s="1720"/>
      <c r="I255" s="1723"/>
      <c r="J255" s="1735"/>
      <c r="K255" s="1720"/>
    </row>
    <row r="256" spans="1:12" ht="105" x14ac:dyDescent="0.2">
      <c r="A256" s="399">
        <v>1</v>
      </c>
      <c r="B256" s="400" t="s">
        <v>333</v>
      </c>
      <c r="C256" s="401">
        <v>92500</v>
      </c>
      <c r="D256" s="401">
        <v>58989.1</v>
      </c>
      <c r="E256" s="399" t="s">
        <v>334</v>
      </c>
      <c r="F256" s="399" t="s">
        <v>335</v>
      </c>
      <c r="G256" s="401">
        <v>58989.1</v>
      </c>
      <c r="H256" s="399" t="str">
        <f>+F256</f>
        <v>บริษัท เอสเคเอส แอดวานซ์ จำกัด</v>
      </c>
      <c r="I256" s="401">
        <f>+G256</f>
        <v>58989.1</v>
      </c>
      <c r="J256" s="399" t="s">
        <v>35</v>
      </c>
      <c r="K256" s="399" t="s">
        <v>336</v>
      </c>
    </row>
    <row r="257" spans="1:11" ht="210" x14ac:dyDescent="0.2">
      <c r="A257" s="399">
        <v>2</v>
      </c>
      <c r="B257" s="400" t="s">
        <v>337</v>
      </c>
      <c r="C257" s="401">
        <v>413558.88</v>
      </c>
      <c r="D257" s="401">
        <v>442508.00160000002</v>
      </c>
      <c r="E257" s="399" t="s">
        <v>334</v>
      </c>
      <c r="F257" s="399" t="s">
        <v>338</v>
      </c>
      <c r="G257" s="401">
        <v>420382.6</v>
      </c>
      <c r="H257" s="399" t="str">
        <f t="shared" ref="H257:I262" si="4">+F257</f>
        <v>บริษัท เบฟเวอร์ จำกัด</v>
      </c>
      <c r="I257" s="401">
        <f t="shared" si="4"/>
        <v>420382.6</v>
      </c>
      <c r="J257" s="399" t="s">
        <v>35</v>
      </c>
      <c r="K257" s="399" t="s">
        <v>339</v>
      </c>
    </row>
    <row r="258" spans="1:11" ht="105" x14ac:dyDescent="0.2">
      <c r="A258" s="399">
        <v>3</v>
      </c>
      <c r="B258" s="400" t="s">
        <v>340</v>
      </c>
      <c r="C258" s="401">
        <v>442773</v>
      </c>
      <c r="D258" s="401">
        <v>498522.15</v>
      </c>
      <c r="E258" s="399" t="s">
        <v>334</v>
      </c>
      <c r="F258" s="399" t="s">
        <v>341</v>
      </c>
      <c r="G258" s="401">
        <v>473767.11</v>
      </c>
      <c r="H258" s="399" t="str">
        <f t="shared" si="4"/>
        <v>บริษัท เอสพี วอเตอร์ จำกัด</v>
      </c>
      <c r="I258" s="401">
        <f t="shared" si="4"/>
        <v>473767.11</v>
      </c>
      <c r="J258" s="399" t="s">
        <v>35</v>
      </c>
      <c r="K258" s="399" t="s">
        <v>342</v>
      </c>
    </row>
    <row r="259" spans="1:11" ht="105" x14ac:dyDescent="0.2">
      <c r="A259" s="399">
        <v>4</v>
      </c>
      <c r="B259" s="402" t="s">
        <v>343</v>
      </c>
      <c r="C259" s="401">
        <v>442773</v>
      </c>
      <c r="D259" s="401">
        <v>498522.15</v>
      </c>
      <c r="E259" s="399" t="s">
        <v>334</v>
      </c>
      <c r="F259" s="399" t="s">
        <v>153</v>
      </c>
      <c r="G259" s="401">
        <v>26162.89</v>
      </c>
      <c r="H259" s="399" t="str">
        <f t="shared" si="4"/>
        <v>หจก. ธาราเอ็นจิเนียริ่ง</v>
      </c>
      <c r="I259" s="401">
        <f t="shared" si="4"/>
        <v>26162.89</v>
      </c>
      <c r="J259" s="399" t="s">
        <v>35</v>
      </c>
      <c r="K259" s="399" t="s">
        <v>344</v>
      </c>
    </row>
    <row r="260" spans="1:11" ht="105" x14ac:dyDescent="0.2">
      <c r="A260" s="242">
        <v>5</v>
      </c>
      <c r="B260" s="250" t="s">
        <v>345</v>
      </c>
      <c r="C260" s="327">
        <v>16500</v>
      </c>
      <c r="D260" s="327">
        <v>17655</v>
      </c>
      <c r="E260" s="242" t="s">
        <v>334</v>
      </c>
      <c r="F260" s="242" t="s">
        <v>346</v>
      </c>
      <c r="G260" s="327">
        <v>17655</v>
      </c>
      <c r="H260" s="242" t="str">
        <f t="shared" si="4"/>
        <v>บริษัท ฮานนา อินสทรูเม้นท์ส(ประเทศไทย) จำกัด</v>
      </c>
      <c r="I260" s="327">
        <f t="shared" si="4"/>
        <v>17655</v>
      </c>
      <c r="J260" s="242" t="s">
        <v>35</v>
      </c>
      <c r="K260" s="242" t="s">
        <v>347</v>
      </c>
    </row>
    <row r="261" spans="1:11" ht="126" x14ac:dyDescent="0.2">
      <c r="A261" s="242">
        <v>6</v>
      </c>
      <c r="B261" s="250" t="s">
        <v>348</v>
      </c>
      <c r="C261" s="327">
        <v>23125</v>
      </c>
      <c r="D261" s="327">
        <v>24743.75</v>
      </c>
      <c r="E261" s="242" t="s">
        <v>334</v>
      </c>
      <c r="F261" s="242" t="s">
        <v>349</v>
      </c>
      <c r="G261" s="327">
        <v>24743.75</v>
      </c>
      <c r="H261" s="242" t="str">
        <f t="shared" si="4"/>
        <v>บริษัท ชิณจันทร์ จำกัด</v>
      </c>
      <c r="I261" s="327">
        <f t="shared" si="4"/>
        <v>24743.75</v>
      </c>
      <c r="J261" s="242" t="s">
        <v>35</v>
      </c>
      <c r="K261" s="242" t="s">
        <v>350</v>
      </c>
    </row>
    <row r="262" spans="1:11" ht="147" x14ac:dyDescent="0.2">
      <c r="A262" s="242">
        <v>7</v>
      </c>
      <c r="B262" s="243" t="s">
        <v>351</v>
      </c>
      <c r="C262" s="327">
        <v>210532.71</v>
      </c>
      <c r="D262" s="327">
        <v>224933</v>
      </c>
      <c r="E262" s="242" t="s">
        <v>334</v>
      </c>
      <c r="F262" s="242" t="s">
        <v>352</v>
      </c>
      <c r="G262" s="327">
        <v>213686.35</v>
      </c>
      <c r="H262" s="242" t="str">
        <f t="shared" si="4"/>
        <v>บริษัท ปุณยนุช อินเท็นซ จำกัด</v>
      </c>
      <c r="I262" s="327">
        <f t="shared" si="4"/>
        <v>213686.35</v>
      </c>
      <c r="J262" s="242" t="s">
        <v>35</v>
      </c>
      <c r="K262" s="242" t="s">
        <v>353</v>
      </c>
    </row>
    <row r="263" spans="1:11" ht="147" x14ac:dyDescent="0.2">
      <c r="A263" s="242">
        <v>8</v>
      </c>
      <c r="B263" s="243" t="s">
        <v>354</v>
      </c>
      <c r="C263" s="327">
        <v>464833.64</v>
      </c>
      <c r="D263" s="327">
        <v>497372</v>
      </c>
      <c r="E263" s="242" t="s">
        <v>334</v>
      </c>
      <c r="F263" s="242" t="s">
        <v>355</v>
      </c>
      <c r="G263" s="327">
        <v>472503.39720000001</v>
      </c>
      <c r="H263" s="242" t="str">
        <f>+F263</f>
        <v>บริษัท วงศ์เพชร ก่อสร้าง จำกัด</v>
      </c>
      <c r="I263" s="327">
        <v>472503.39720000001</v>
      </c>
      <c r="J263" s="242" t="s">
        <v>35</v>
      </c>
      <c r="K263" s="242" t="s">
        <v>356</v>
      </c>
    </row>
    <row r="264" spans="1:11" x14ac:dyDescent="0.2">
      <c r="A264" s="244"/>
      <c r="B264" s="245"/>
      <c r="C264" s="246"/>
      <c r="D264" s="246"/>
      <c r="E264" s="247"/>
      <c r="F264" s="247"/>
      <c r="G264" s="248"/>
      <c r="H264" s="248"/>
      <c r="I264" s="248">
        <f>SUM(I256:I263)</f>
        <v>1707890.1972000001</v>
      </c>
      <c r="J264" s="244"/>
      <c r="K264" s="249"/>
    </row>
    <row r="265" spans="1:11" x14ac:dyDescent="0.35">
      <c r="A265" s="1716" t="s">
        <v>248</v>
      </c>
      <c r="B265" s="1716"/>
      <c r="C265" s="1716"/>
      <c r="D265" s="1716"/>
      <c r="E265" s="1716"/>
      <c r="F265" s="1716"/>
      <c r="G265" s="1716"/>
      <c r="H265" s="1716"/>
      <c r="I265" s="1716"/>
      <c r="J265" s="1716"/>
      <c r="K265" s="1716"/>
    </row>
    <row r="266" spans="1:11" x14ac:dyDescent="0.35">
      <c r="A266" s="1717" t="s">
        <v>14</v>
      </c>
      <c r="B266" s="1717"/>
      <c r="C266" s="1717"/>
      <c r="D266" s="1717"/>
      <c r="E266" s="1717"/>
      <c r="F266" s="1717"/>
      <c r="G266" s="1717"/>
      <c r="H266" s="1717"/>
      <c r="I266" s="1717"/>
      <c r="J266" s="1717"/>
      <c r="K266" s="1717"/>
    </row>
    <row r="267" spans="1:11" x14ac:dyDescent="0.35">
      <c r="A267" s="1717" t="s">
        <v>330</v>
      </c>
      <c r="B267" s="1717"/>
      <c r="C267" s="1717"/>
      <c r="D267" s="1717"/>
      <c r="E267" s="1717"/>
      <c r="F267" s="1717"/>
      <c r="G267" s="1717"/>
      <c r="H267" s="1717"/>
      <c r="I267" s="1717"/>
      <c r="J267" s="1717"/>
      <c r="K267" s="1717"/>
    </row>
    <row r="268" spans="1:11" x14ac:dyDescent="0.35">
      <c r="A268" s="1717" t="s">
        <v>357</v>
      </c>
      <c r="B268" s="1717"/>
      <c r="C268" s="1717"/>
      <c r="D268" s="1717"/>
      <c r="E268" s="1717"/>
      <c r="F268" s="1717"/>
      <c r="G268" s="1717"/>
      <c r="H268" s="1717"/>
      <c r="I268" s="1717"/>
      <c r="J268" s="1717"/>
      <c r="K268" s="1717"/>
    </row>
    <row r="269" spans="1:11" x14ac:dyDescent="0.35">
      <c r="A269" s="1718" t="s">
        <v>358</v>
      </c>
      <c r="B269" s="1719"/>
      <c r="C269" s="1719"/>
      <c r="D269" s="1719"/>
      <c r="E269" s="1719"/>
      <c r="F269" s="1719"/>
      <c r="G269" s="1719"/>
      <c r="H269" s="1719"/>
      <c r="I269" s="1719"/>
      <c r="J269" s="1719"/>
      <c r="K269" s="1719"/>
    </row>
    <row r="270" spans="1:11" x14ac:dyDescent="0.2">
      <c r="A270" s="1720" t="s">
        <v>1</v>
      </c>
      <c r="B270" s="1721" t="s">
        <v>144</v>
      </c>
      <c r="C270" s="1723" t="s">
        <v>332</v>
      </c>
      <c r="D270" s="1723" t="s">
        <v>4</v>
      </c>
      <c r="E270" s="1721" t="s">
        <v>251</v>
      </c>
      <c r="F270" s="1725" t="s">
        <v>6</v>
      </c>
      <c r="G270" s="1726"/>
      <c r="H270" s="1720" t="s">
        <v>253</v>
      </c>
      <c r="I270" s="1720"/>
      <c r="J270" s="1720" t="s">
        <v>8</v>
      </c>
      <c r="K270" s="1721" t="s">
        <v>359</v>
      </c>
    </row>
    <row r="271" spans="1:11" x14ac:dyDescent="0.2">
      <c r="A271" s="1720"/>
      <c r="B271" s="1722"/>
      <c r="C271" s="1723"/>
      <c r="D271" s="1723"/>
      <c r="E271" s="1722"/>
      <c r="F271" s="1724"/>
      <c r="G271" s="1727"/>
      <c r="H271" s="1720"/>
      <c r="I271" s="1720"/>
      <c r="J271" s="1720"/>
      <c r="K271" s="1722"/>
    </row>
    <row r="272" spans="1:11" x14ac:dyDescent="0.2">
      <c r="A272" s="1720"/>
      <c r="B272" s="1722"/>
      <c r="C272" s="1723"/>
      <c r="D272" s="1723"/>
      <c r="E272" s="1724"/>
      <c r="F272" s="1720" t="s">
        <v>10</v>
      </c>
      <c r="G272" s="1728" t="s">
        <v>11</v>
      </c>
      <c r="H272" s="1730" t="s">
        <v>12</v>
      </c>
      <c r="I272" s="1720" t="s">
        <v>13</v>
      </c>
      <c r="J272" s="1720"/>
      <c r="K272" s="1722"/>
    </row>
    <row r="273" spans="1:11" x14ac:dyDescent="0.2">
      <c r="A273" s="1721"/>
      <c r="B273" s="1722"/>
      <c r="C273" s="1723"/>
      <c r="D273" s="1723"/>
      <c r="E273" s="1724"/>
      <c r="F273" s="1720"/>
      <c r="G273" s="1729"/>
      <c r="H273" s="1726"/>
      <c r="I273" s="1721"/>
      <c r="J273" s="1721"/>
      <c r="K273" s="1722"/>
    </row>
    <row r="274" spans="1:11" ht="42" x14ac:dyDescent="0.2">
      <c r="A274" s="1698">
        <v>1</v>
      </c>
      <c r="B274" s="1701" t="s">
        <v>360</v>
      </c>
      <c r="C274" s="1704">
        <v>4672247.66</v>
      </c>
      <c r="D274" s="1704">
        <v>4998175</v>
      </c>
      <c r="E274" s="1698" t="s">
        <v>164</v>
      </c>
      <c r="F274" s="307" t="s">
        <v>361</v>
      </c>
      <c r="G274" s="268" t="s">
        <v>362</v>
      </c>
      <c r="H274" s="1713" t="str">
        <f>+F274</f>
        <v> ห้างหุ้นส่วนจำกัด เอ.เจ. แอสไปร์</v>
      </c>
      <c r="I274" s="1707">
        <v>3744128.88</v>
      </c>
      <c r="J274" s="1713" t="s">
        <v>25</v>
      </c>
      <c r="K274" s="1698" t="s">
        <v>363</v>
      </c>
    </row>
    <row r="275" spans="1:11" ht="42" x14ac:dyDescent="0.2">
      <c r="A275" s="1699"/>
      <c r="B275" s="1702"/>
      <c r="C275" s="1705"/>
      <c r="D275" s="1705"/>
      <c r="E275" s="1699"/>
      <c r="F275" s="308" t="s">
        <v>364</v>
      </c>
      <c r="G275" s="267" t="s">
        <v>365</v>
      </c>
      <c r="H275" s="1714"/>
      <c r="I275" s="1708"/>
      <c r="J275" s="1714"/>
      <c r="K275" s="1699"/>
    </row>
    <row r="276" spans="1:11" ht="42" x14ac:dyDescent="0.2">
      <c r="A276" s="1699"/>
      <c r="B276" s="1702"/>
      <c r="C276" s="1705"/>
      <c r="D276" s="1705"/>
      <c r="E276" s="1699"/>
      <c r="F276" s="308" t="s">
        <v>77</v>
      </c>
      <c r="G276" s="267">
        <v>3998000</v>
      </c>
      <c r="H276" s="1714"/>
      <c r="I276" s="1708"/>
      <c r="J276" s="1714"/>
      <c r="K276" s="1699"/>
    </row>
    <row r="277" spans="1:11" ht="42" x14ac:dyDescent="0.2">
      <c r="A277" s="1699"/>
      <c r="B277" s="1702"/>
      <c r="C277" s="1705"/>
      <c r="D277" s="1705"/>
      <c r="E277" s="1699"/>
      <c r="F277" s="308" t="s">
        <v>366</v>
      </c>
      <c r="G277" s="267">
        <v>3999999</v>
      </c>
      <c r="H277" s="1714"/>
      <c r="I277" s="1708"/>
      <c r="J277" s="1714"/>
      <c r="K277" s="1699"/>
    </row>
    <row r="278" spans="1:11" ht="42" x14ac:dyDescent="0.2">
      <c r="A278" s="1699"/>
      <c r="B278" s="1702"/>
      <c r="C278" s="1705"/>
      <c r="D278" s="1705"/>
      <c r="E278" s="1699"/>
      <c r="F278" s="308" t="s">
        <v>367</v>
      </c>
      <c r="G278" s="267">
        <v>4200000</v>
      </c>
      <c r="H278" s="1714"/>
      <c r="I278" s="1708"/>
      <c r="J278" s="1714"/>
      <c r="K278" s="1699"/>
    </row>
    <row r="279" spans="1:11" ht="42" x14ac:dyDescent="0.2">
      <c r="A279" s="1699"/>
      <c r="B279" s="1702"/>
      <c r="C279" s="1705"/>
      <c r="D279" s="1705"/>
      <c r="E279" s="1699"/>
      <c r="F279" s="308" t="s">
        <v>368</v>
      </c>
      <c r="G279" s="267">
        <v>4238000</v>
      </c>
      <c r="H279" s="1714"/>
      <c r="I279" s="1708"/>
      <c r="J279" s="1714"/>
      <c r="K279" s="1699"/>
    </row>
    <row r="280" spans="1:11" ht="42" x14ac:dyDescent="0.2">
      <c r="A280" s="1699"/>
      <c r="B280" s="1702"/>
      <c r="C280" s="1705"/>
      <c r="D280" s="1705"/>
      <c r="E280" s="1699"/>
      <c r="F280" s="308" t="s">
        <v>369</v>
      </c>
      <c r="G280" s="267">
        <v>4444999</v>
      </c>
      <c r="H280" s="1714"/>
      <c r="I280" s="1708"/>
      <c r="J280" s="1714"/>
      <c r="K280" s="1699"/>
    </row>
    <row r="281" spans="1:11" ht="42.75" thickBot="1" x14ac:dyDescent="0.25">
      <c r="A281" s="1698">
        <v>2</v>
      </c>
      <c r="B281" s="1701" t="s">
        <v>370</v>
      </c>
      <c r="C281" s="1704">
        <v>637824.30000000005</v>
      </c>
      <c r="D281" s="1704">
        <v>682472</v>
      </c>
      <c r="E281" s="1698" t="s">
        <v>164</v>
      </c>
      <c r="F281" s="329" t="s">
        <v>368</v>
      </c>
      <c r="G281" s="269">
        <v>563000</v>
      </c>
      <c r="H281" s="1707" t="str">
        <f>+F281</f>
        <v>บริษัท สุทธิพร การโยธา จำกัด</v>
      </c>
      <c r="I281" s="1710">
        <v>561060.14</v>
      </c>
      <c r="J281" s="1713" t="s">
        <v>25</v>
      </c>
      <c r="K281" s="1698" t="s">
        <v>371</v>
      </c>
    </row>
    <row r="282" spans="1:11" ht="42.75" thickBot="1" x14ac:dyDescent="0.25">
      <c r="A282" s="1699"/>
      <c r="B282" s="1702"/>
      <c r="C282" s="1705"/>
      <c r="D282" s="1705"/>
      <c r="E282" s="1699"/>
      <c r="F282" s="330" t="s">
        <v>372</v>
      </c>
      <c r="G282" s="270">
        <v>566451</v>
      </c>
      <c r="H282" s="1708"/>
      <c r="I282" s="1711"/>
      <c r="J282" s="1714"/>
      <c r="K282" s="1699"/>
    </row>
    <row r="283" spans="1:11" ht="42.75" thickBot="1" x14ac:dyDescent="0.25">
      <c r="A283" s="1699"/>
      <c r="B283" s="1702"/>
      <c r="C283" s="1705"/>
      <c r="D283" s="1705"/>
      <c r="E283" s="1699"/>
      <c r="F283" s="330" t="s">
        <v>352</v>
      </c>
      <c r="G283" s="270">
        <v>580000</v>
      </c>
      <c r="H283" s="1708"/>
      <c r="I283" s="1711"/>
      <c r="J283" s="1714"/>
      <c r="K283" s="1699"/>
    </row>
    <row r="284" spans="1:11" ht="42.75" thickBot="1" x14ac:dyDescent="0.25">
      <c r="A284" s="1699"/>
      <c r="B284" s="1702"/>
      <c r="C284" s="1705"/>
      <c r="D284" s="1705"/>
      <c r="E284" s="1699"/>
      <c r="F284" s="330" t="s">
        <v>367</v>
      </c>
      <c r="G284" s="270">
        <v>590000</v>
      </c>
      <c r="H284" s="1708"/>
      <c r="I284" s="1711"/>
      <c r="J284" s="1714"/>
      <c r="K284" s="1699"/>
    </row>
    <row r="285" spans="1:11" ht="42" x14ac:dyDescent="0.2">
      <c r="A285" s="1700"/>
      <c r="B285" s="1703"/>
      <c r="C285" s="1706"/>
      <c r="D285" s="1706"/>
      <c r="E285" s="1700"/>
      <c r="F285" s="331" t="s">
        <v>373</v>
      </c>
      <c r="G285" s="271">
        <v>648333</v>
      </c>
      <c r="H285" s="1709"/>
      <c r="I285" s="1712"/>
      <c r="J285" s="1715"/>
      <c r="K285" s="1700"/>
    </row>
    <row r="286" spans="1:11" x14ac:dyDescent="0.2">
      <c r="A286" s="244"/>
      <c r="B286" s="332"/>
      <c r="C286" s="246"/>
      <c r="D286" s="246"/>
      <c r="E286" s="244"/>
      <c r="F286" s="244"/>
      <c r="G286" s="333"/>
      <c r="H286" s="244"/>
      <c r="I286" s="251">
        <f>SUM(I274:I285)</f>
        <v>4305189.0199999996</v>
      </c>
      <c r="J286" s="244"/>
      <c r="K286" s="244"/>
    </row>
    <row r="287" spans="1:11" x14ac:dyDescent="0.2">
      <c r="A287" s="142"/>
      <c r="B287" s="29"/>
      <c r="C287" s="142"/>
      <c r="D287" s="142"/>
      <c r="E287" s="29"/>
      <c r="F287" s="142"/>
      <c r="G287" s="144"/>
      <c r="H287" s="142"/>
      <c r="I287" s="144"/>
      <c r="J287" s="144"/>
      <c r="K287" s="17" t="s">
        <v>0</v>
      </c>
    </row>
    <row r="288" spans="1:11" x14ac:dyDescent="0.2">
      <c r="A288" s="1536" t="s">
        <v>14</v>
      </c>
      <c r="B288" s="1536"/>
      <c r="C288" s="1536"/>
      <c r="D288" s="1536"/>
      <c r="E288" s="1536"/>
      <c r="F288" s="1536"/>
      <c r="G288" s="1536"/>
      <c r="H288" s="1536"/>
      <c r="I288" s="1536"/>
      <c r="J288" s="1536"/>
      <c r="K288" s="1536"/>
    </row>
    <row r="289" spans="1:11" x14ac:dyDescent="0.2">
      <c r="A289" s="1536" t="s">
        <v>374</v>
      </c>
      <c r="B289" s="1536"/>
      <c r="C289" s="1536"/>
      <c r="D289" s="1536"/>
      <c r="E289" s="1536"/>
      <c r="F289" s="1536"/>
      <c r="G289" s="1536"/>
      <c r="H289" s="1536"/>
      <c r="I289" s="1536"/>
      <c r="J289" s="1536"/>
      <c r="K289" s="1536"/>
    </row>
    <row r="290" spans="1:11" x14ac:dyDescent="0.2">
      <c r="A290" s="1536" t="s">
        <v>133</v>
      </c>
      <c r="B290" s="1536"/>
      <c r="C290" s="1536"/>
      <c r="D290" s="1536"/>
      <c r="E290" s="1536"/>
      <c r="F290" s="1536"/>
      <c r="G290" s="1536"/>
      <c r="H290" s="1536"/>
      <c r="I290" s="1536"/>
      <c r="J290" s="1536"/>
      <c r="K290" s="1536"/>
    </row>
    <row r="291" spans="1:11" x14ac:dyDescent="0.2">
      <c r="A291" s="145"/>
      <c r="B291" s="18"/>
      <c r="C291" s="145"/>
      <c r="D291" s="145"/>
      <c r="E291" s="18"/>
      <c r="F291" s="145"/>
      <c r="G291" s="147"/>
      <c r="H291" s="145"/>
      <c r="I291" s="147"/>
      <c r="J291" s="147"/>
      <c r="K291" s="18"/>
    </row>
    <row r="292" spans="1:11" x14ac:dyDescent="0.2">
      <c r="A292" s="1647" t="s">
        <v>1</v>
      </c>
      <c r="B292" s="1647" t="s">
        <v>375</v>
      </c>
      <c r="C292" s="1648" t="s">
        <v>376</v>
      </c>
      <c r="D292" s="1647" t="s">
        <v>377</v>
      </c>
      <c r="E292" s="1647" t="s">
        <v>378</v>
      </c>
      <c r="F292" s="1647" t="s">
        <v>252</v>
      </c>
      <c r="G292" s="1647"/>
      <c r="H292" s="1647" t="s">
        <v>7</v>
      </c>
      <c r="I292" s="1647"/>
      <c r="J292" s="1647" t="s">
        <v>379</v>
      </c>
      <c r="K292" s="1648" t="s">
        <v>21</v>
      </c>
    </row>
    <row r="293" spans="1:11" ht="63" x14ac:dyDescent="0.2">
      <c r="A293" s="1647"/>
      <c r="B293" s="1647"/>
      <c r="C293" s="1649"/>
      <c r="D293" s="1647"/>
      <c r="E293" s="1647"/>
      <c r="F293" s="28" t="s">
        <v>10</v>
      </c>
      <c r="G293" s="28" t="s">
        <v>380</v>
      </c>
      <c r="H293" s="28" t="s">
        <v>12</v>
      </c>
      <c r="I293" s="28" t="s">
        <v>381</v>
      </c>
      <c r="J293" s="1647"/>
      <c r="K293" s="1649"/>
    </row>
    <row r="294" spans="1:11" x14ac:dyDescent="0.2">
      <c r="A294" s="1644" t="s">
        <v>382</v>
      </c>
      <c r="B294" s="1645"/>
      <c r="C294" s="1645"/>
      <c r="D294" s="1645"/>
      <c r="E294" s="1645"/>
      <c r="F294" s="1645"/>
      <c r="G294" s="1645"/>
      <c r="H294" s="1645"/>
      <c r="I294" s="1645"/>
      <c r="J294" s="1645"/>
      <c r="K294" s="1646"/>
    </row>
    <row r="295" spans="1:11" x14ac:dyDescent="0.2">
      <c r="A295" s="293"/>
      <c r="B295" s="294"/>
      <c r="C295" s="254"/>
      <c r="D295" s="254"/>
      <c r="E295" s="254"/>
      <c r="F295" s="293"/>
      <c r="G295" s="334"/>
      <c r="H295" s="254"/>
      <c r="I295" s="254"/>
      <c r="J295" s="254"/>
      <c r="K295" s="335"/>
    </row>
    <row r="296" spans="1:11" x14ac:dyDescent="0.2">
      <c r="A296" s="255"/>
      <c r="B296" s="273"/>
      <c r="C296" s="295"/>
      <c r="D296" s="295"/>
      <c r="E296" s="336"/>
      <c r="F296" s="252"/>
      <c r="G296" s="337"/>
      <c r="H296" s="295"/>
      <c r="I296" s="295"/>
      <c r="J296" s="336"/>
      <c r="K296" s="338"/>
    </row>
    <row r="297" spans="1:11" x14ac:dyDescent="0.2">
      <c r="A297" s="339"/>
      <c r="B297" s="340"/>
      <c r="C297" s="143"/>
      <c r="D297" s="143"/>
      <c r="E297" s="340"/>
      <c r="F297" s="339"/>
      <c r="G297" s="144"/>
      <c r="H297" s="339"/>
      <c r="I297" s="144"/>
      <c r="J297" s="144"/>
      <c r="K297" s="341" t="s">
        <v>0</v>
      </c>
    </row>
    <row r="298" spans="1:11" x14ac:dyDescent="0.2">
      <c r="A298" s="1351" t="s">
        <v>14</v>
      </c>
      <c r="B298" s="1351"/>
      <c r="C298" s="1351"/>
      <c r="D298" s="1351"/>
      <c r="E298" s="1351"/>
      <c r="F298" s="1351"/>
      <c r="G298" s="1351"/>
      <c r="H298" s="1351"/>
      <c r="I298" s="1351"/>
      <c r="J298" s="1351"/>
      <c r="K298" s="1351"/>
    </row>
    <row r="299" spans="1:11" x14ac:dyDescent="0.2">
      <c r="A299" s="1351" t="s">
        <v>383</v>
      </c>
      <c r="B299" s="1351"/>
      <c r="C299" s="1351"/>
      <c r="D299" s="1351"/>
      <c r="E299" s="1351"/>
      <c r="F299" s="1351"/>
      <c r="G299" s="1351"/>
      <c r="H299" s="1351"/>
      <c r="I299" s="1351"/>
      <c r="J299" s="1351"/>
      <c r="K299" s="1351"/>
    </row>
    <row r="300" spans="1:11" x14ac:dyDescent="0.2">
      <c r="A300" s="1351" t="s">
        <v>172</v>
      </c>
      <c r="B300" s="1351"/>
      <c r="C300" s="1351"/>
      <c r="D300" s="1351"/>
      <c r="E300" s="1351"/>
      <c r="F300" s="1351"/>
      <c r="G300" s="1351"/>
      <c r="H300" s="1351"/>
      <c r="I300" s="1351"/>
      <c r="J300" s="1351"/>
      <c r="K300" s="1351"/>
    </row>
    <row r="301" spans="1:11" x14ac:dyDescent="0.2">
      <c r="A301" s="145"/>
      <c r="B301" s="18"/>
      <c r="C301" s="146"/>
      <c r="D301" s="146"/>
      <c r="E301" s="18"/>
      <c r="F301" s="145"/>
      <c r="G301" s="147"/>
      <c r="H301" s="145"/>
      <c r="I301" s="147"/>
      <c r="J301" s="147"/>
      <c r="K301" s="18"/>
    </row>
    <row r="302" spans="1:11" x14ac:dyDescent="0.2">
      <c r="A302" s="1352" t="s">
        <v>1</v>
      </c>
      <c r="B302" s="1352" t="s">
        <v>2</v>
      </c>
      <c r="C302" s="1353" t="s">
        <v>384</v>
      </c>
      <c r="D302" s="1353" t="s">
        <v>4</v>
      </c>
      <c r="E302" s="1352" t="s">
        <v>5</v>
      </c>
      <c r="F302" s="1352" t="s">
        <v>6</v>
      </c>
      <c r="G302" s="1352"/>
      <c r="H302" s="1352" t="s">
        <v>7</v>
      </c>
      <c r="I302" s="1352"/>
      <c r="J302" s="1352" t="s">
        <v>8</v>
      </c>
      <c r="K302" s="1352" t="s">
        <v>9</v>
      </c>
    </row>
    <row r="303" spans="1:11" ht="42" x14ac:dyDescent="0.2">
      <c r="A303" s="1352"/>
      <c r="B303" s="1352"/>
      <c r="C303" s="1353"/>
      <c r="D303" s="1353"/>
      <c r="E303" s="1352"/>
      <c r="F303" s="177" t="s">
        <v>10</v>
      </c>
      <c r="G303" s="177" t="s">
        <v>11</v>
      </c>
      <c r="H303" s="177" t="s">
        <v>12</v>
      </c>
      <c r="I303" s="177" t="s">
        <v>13</v>
      </c>
      <c r="J303" s="1352"/>
      <c r="K303" s="1352"/>
    </row>
    <row r="304" spans="1:11" ht="42" x14ac:dyDescent="0.2">
      <c r="A304" s="1682">
        <v>1</v>
      </c>
      <c r="B304" s="1685" t="s">
        <v>385</v>
      </c>
      <c r="C304" s="1688">
        <f>2803738.32*1.07</f>
        <v>3000000.0024000001</v>
      </c>
      <c r="D304" s="1688">
        <v>2999866.88</v>
      </c>
      <c r="E304" s="1678" t="s">
        <v>386</v>
      </c>
      <c r="F304" s="228" t="s">
        <v>387</v>
      </c>
      <c r="G304" s="2">
        <v>2939850</v>
      </c>
      <c r="H304" s="1685" t="s">
        <v>387</v>
      </c>
      <c r="I304" s="1690">
        <f>2746728.97*1.07</f>
        <v>2938999.9979000003</v>
      </c>
      <c r="J304" s="1673" t="s">
        <v>25</v>
      </c>
      <c r="K304" s="1679" t="s">
        <v>388</v>
      </c>
    </row>
    <row r="305" spans="1:11" ht="42" x14ac:dyDescent="0.2">
      <c r="A305" s="1683"/>
      <c r="B305" s="1686"/>
      <c r="C305" s="1688"/>
      <c r="D305" s="1688"/>
      <c r="E305" s="1678"/>
      <c r="F305" s="228" t="s">
        <v>389</v>
      </c>
      <c r="G305" s="2">
        <v>2975000</v>
      </c>
      <c r="H305" s="1686"/>
      <c r="I305" s="1691"/>
      <c r="J305" s="1693"/>
      <c r="K305" s="1697"/>
    </row>
    <row r="306" spans="1:11" ht="42" x14ac:dyDescent="0.2">
      <c r="A306" s="1684"/>
      <c r="B306" s="1687"/>
      <c r="C306" s="1688"/>
      <c r="D306" s="1688"/>
      <c r="E306" s="1678"/>
      <c r="F306" s="228" t="s">
        <v>315</v>
      </c>
      <c r="G306" s="2">
        <v>3299860.5</v>
      </c>
      <c r="H306" s="1687"/>
      <c r="I306" s="1692"/>
      <c r="J306" s="1674"/>
      <c r="K306" s="1680"/>
    </row>
    <row r="307" spans="1:11" ht="84" x14ac:dyDescent="0.2">
      <c r="A307" s="9">
        <v>2</v>
      </c>
      <c r="B307" s="415" t="s">
        <v>390</v>
      </c>
      <c r="C307" s="416">
        <f>467289.72*1.07</f>
        <v>500000.00040000002</v>
      </c>
      <c r="D307" s="416">
        <v>499904</v>
      </c>
      <c r="E307" s="6" t="s">
        <v>391</v>
      </c>
      <c r="F307" s="4" t="s">
        <v>235</v>
      </c>
      <c r="G307" s="2">
        <f>467200*1.07</f>
        <v>499904</v>
      </c>
      <c r="H307" s="4" t="s">
        <v>235</v>
      </c>
      <c r="I307" s="78">
        <f>467200*1.07</f>
        <v>499904</v>
      </c>
      <c r="J307" s="6" t="s">
        <v>25</v>
      </c>
      <c r="K307" s="417" t="s">
        <v>392</v>
      </c>
    </row>
    <row r="308" spans="1:11" ht="42" x14ac:dyDescent="0.2">
      <c r="A308" s="1682">
        <v>3</v>
      </c>
      <c r="B308" s="1685" t="s">
        <v>393</v>
      </c>
      <c r="C308" s="1688">
        <f>17350000*1.07</f>
        <v>18564500</v>
      </c>
      <c r="D308" s="1688">
        <v>19168321</v>
      </c>
      <c r="E308" s="1678" t="s">
        <v>386</v>
      </c>
      <c r="F308" s="4" t="s">
        <v>394</v>
      </c>
      <c r="G308" s="2">
        <v>16866666</v>
      </c>
      <c r="H308" s="1675" t="s">
        <v>394</v>
      </c>
      <c r="I308" s="1690">
        <f>15763239.25*1.07</f>
        <v>16866665.997500002</v>
      </c>
      <c r="J308" s="1673" t="s">
        <v>25</v>
      </c>
      <c r="K308" s="1694" t="s">
        <v>395</v>
      </c>
    </row>
    <row r="309" spans="1:11" ht="42" x14ac:dyDescent="0.2">
      <c r="A309" s="1683"/>
      <c r="B309" s="1686"/>
      <c r="C309" s="1688"/>
      <c r="D309" s="1688"/>
      <c r="E309" s="1678"/>
      <c r="F309" s="4" t="s">
        <v>396</v>
      </c>
      <c r="G309" s="2">
        <v>18200000</v>
      </c>
      <c r="H309" s="1689"/>
      <c r="I309" s="1691"/>
      <c r="J309" s="1693"/>
      <c r="K309" s="1695"/>
    </row>
    <row r="310" spans="1:11" ht="42" x14ac:dyDescent="0.2">
      <c r="A310" s="1684"/>
      <c r="B310" s="1687"/>
      <c r="C310" s="1688"/>
      <c r="D310" s="1688"/>
      <c r="E310" s="1678"/>
      <c r="F310" s="4" t="s">
        <v>373</v>
      </c>
      <c r="G310" s="2">
        <v>19150150</v>
      </c>
      <c r="H310" s="1676"/>
      <c r="I310" s="1692"/>
      <c r="J310" s="1674"/>
      <c r="K310" s="1696"/>
    </row>
    <row r="311" spans="1:11" ht="42" x14ac:dyDescent="0.2">
      <c r="A311" s="1670">
        <v>4</v>
      </c>
      <c r="B311" s="1671" t="s">
        <v>397</v>
      </c>
      <c r="C311" s="1672">
        <f>35375000*1.07</f>
        <v>37851250</v>
      </c>
      <c r="D311" s="1672">
        <v>34938187</v>
      </c>
      <c r="E311" s="1678" t="s">
        <v>386</v>
      </c>
      <c r="F311" s="4" t="s">
        <v>398</v>
      </c>
      <c r="G311" s="2">
        <v>32500000</v>
      </c>
      <c r="H311" s="1681" t="s">
        <v>398</v>
      </c>
      <c r="I311" s="1677">
        <f>30373831.78*1.07</f>
        <v>32500000.004600003</v>
      </c>
      <c r="J311" s="1678" t="s">
        <v>25</v>
      </c>
      <c r="K311" s="1679" t="s">
        <v>399</v>
      </c>
    </row>
    <row r="312" spans="1:11" x14ac:dyDescent="0.2">
      <c r="A312" s="1670"/>
      <c r="B312" s="1671"/>
      <c r="C312" s="1672"/>
      <c r="D312" s="1672"/>
      <c r="E312" s="1678"/>
      <c r="F312" s="4" t="s">
        <v>400</v>
      </c>
      <c r="G312" s="2">
        <v>33641982</v>
      </c>
      <c r="H312" s="1681"/>
      <c r="I312" s="1677"/>
      <c r="J312" s="1678"/>
      <c r="K312" s="1680"/>
    </row>
    <row r="313" spans="1:11" ht="42" x14ac:dyDescent="0.2">
      <c r="A313" s="1670">
        <v>5</v>
      </c>
      <c r="B313" s="1671" t="s">
        <v>401</v>
      </c>
      <c r="C313" s="1672">
        <f>30375000*1.07</f>
        <v>32501250.000000004</v>
      </c>
      <c r="D313" s="1672">
        <v>29718701</v>
      </c>
      <c r="E313" s="1673" t="s">
        <v>386</v>
      </c>
      <c r="F313" s="3" t="s">
        <v>402</v>
      </c>
      <c r="G313" s="2">
        <v>23400000</v>
      </c>
      <c r="H313" s="1675" t="s">
        <v>402</v>
      </c>
      <c r="I313" s="1677">
        <f>21869158.88*1.07</f>
        <v>23400000.001600001</v>
      </c>
      <c r="J313" s="1678" t="s">
        <v>25</v>
      </c>
      <c r="K313" s="1679" t="s">
        <v>403</v>
      </c>
    </row>
    <row r="314" spans="1:11" ht="42" x14ac:dyDescent="0.2">
      <c r="A314" s="1670"/>
      <c r="B314" s="1671"/>
      <c r="C314" s="1672"/>
      <c r="D314" s="1672"/>
      <c r="E314" s="1674"/>
      <c r="F314" s="4" t="s">
        <v>398</v>
      </c>
      <c r="G314" s="2">
        <v>27638392</v>
      </c>
      <c r="H314" s="1676"/>
      <c r="I314" s="1677"/>
      <c r="J314" s="1678"/>
      <c r="K314" s="1680"/>
    </row>
    <row r="315" spans="1:11" ht="42" x14ac:dyDescent="0.2">
      <c r="A315" s="1670">
        <v>6</v>
      </c>
      <c r="B315" s="1671" t="s">
        <v>404</v>
      </c>
      <c r="C315" s="1672">
        <f>32900000*1.07</f>
        <v>35203000</v>
      </c>
      <c r="D315" s="1672">
        <v>36722203</v>
      </c>
      <c r="E315" s="1673" t="s">
        <v>386</v>
      </c>
      <c r="F315" s="3" t="s">
        <v>402</v>
      </c>
      <c r="G315" s="2">
        <v>29000000</v>
      </c>
      <c r="H315" s="1675" t="s">
        <v>402</v>
      </c>
      <c r="I315" s="1677">
        <f>27102803.74*1.07</f>
        <v>29000000.001800001</v>
      </c>
      <c r="J315" s="1678" t="s">
        <v>25</v>
      </c>
      <c r="K315" s="1679" t="s">
        <v>405</v>
      </c>
    </row>
    <row r="316" spans="1:11" ht="42" x14ac:dyDescent="0.2">
      <c r="A316" s="1670"/>
      <c r="B316" s="1671"/>
      <c r="C316" s="1672"/>
      <c r="D316" s="1672"/>
      <c r="E316" s="1674"/>
      <c r="F316" s="4" t="s">
        <v>398</v>
      </c>
      <c r="G316" s="2">
        <v>32682761</v>
      </c>
      <c r="H316" s="1676"/>
      <c r="I316" s="1677"/>
      <c r="J316" s="1678"/>
      <c r="K316" s="1680"/>
    </row>
    <row r="317" spans="1:11" ht="63" x14ac:dyDescent="0.2">
      <c r="A317" s="1670">
        <v>7</v>
      </c>
      <c r="B317" s="1671" t="s">
        <v>406</v>
      </c>
      <c r="C317" s="1672">
        <f>10000000*1.07</f>
        <v>10700000</v>
      </c>
      <c r="D317" s="1672">
        <v>10622400</v>
      </c>
      <c r="E317" s="1673" t="s">
        <v>386</v>
      </c>
      <c r="F317" s="3" t="s">
        <v>407</v>
      </c>
      <c r="G317" s="2">
        <v>10500956</v>
      </c>
      <c r="H317" s="1675" t="s">
        <v>407</v>
      </c>
      <c r="I317" s="1677">
        <f>9813084.11*1.07</f>
        <v>10499999.9977</v>
      </c>
      <c r="J317" s="1678" t="s">
        <v>25</v>
      </c>
      <c r="K317" s="1679" t="s">
        <v>408</v>
      </c>
    </row>
    <row r="318" spans="1:11" ht="63" x14ac:dyDescent="0.2">
      <c r="A318" s="1670"/>
      <c r="B318" s="1671"/>
      <c r="C318" s="1672"/>
      <c r="D318" s="1672"/>
      <c r="E318" s="1674"/>
      <c r="F318" s="4" t="s">
        <v>507</v>
      </c>
      <c r="G318" s="2">
        <v>10411100</v>
      </c>
      <c r="H318" s="1676"/>
      <c r="I318" s="1677"/>
      <c r="J318" s="1678"/>
      <c r="K318" s="1680"/>
    </row>
    <row r="319" spans="1:11" x14ac:dyDescent="0.2">
      <c r="A319" s="1659" t="s">
        <v>14</v>
      </c>
      <c r="B319" s="1659"/>
      <c r="C319" s="1659"/>
      <c r="D319" s="1659"/>
      <c r="E319" s="1659"/>
      <c r="F319" s="1659"/>
      <c r="G319" s="1659"/>
      <c r="H319" s="1659"/>
      <c r="I319" s="1659"/>
      <c r="J319" s="1659"/>
      <c r="K319" s="1659"/>
    </row>
    <row r="320" spans="1:11" x14ac:dyDescent="0.2">
      <c r="A320" s="1659" t="s">
        <v>409</v>
      </c>
      <c r="B320" s="1659"/>
      <c r="C320" s="1659"/>
      <c r="D320" s="1659"/>
      <c r="E320" s="1659"/>
      <c r="F320" s="1659"/>
      <c r="G320" s="1659"/>
      <c r="H320" s="1659"/>
      <c r="I320" s="1659"/>
      <c r="J320" s="1659"/>
      <c r="K320" s="1659"/>
    </row>
    <row r="321" spans="1:11" x14ac:dyDescent="0.2">
      <c r="A321" s="1660" t="s">
        <v>410</v>
      </c>
      <c r="B321" s="1660"/>
      <c r="C321" s="1660"/>
      <c r="D321" s="1660"/>
      <c r="E321" s="1660"/>
      <c r="F321" s="1660"/>
      <c r="G321" s="1660"/>
      <c r="H321" s="1660"/>
      <c r="I321" s="1660"/>
      <c r="J321" s="1660"/>
      <c r="K321" s="1660"/>
    </row>
    <row r="322" spans="1:11" x14ac:dyDescent="0.25">
      <c r="A322" s="342"/>
      <c r="B322" s="38"/>
      <c r="C322" s="343"/>
      <c r="D322" s="344"/>
      <c r="E322" s="345"/>
      <c r="F322" s="346"/>
      <c r="G322" s="347"/>
      <c r="H322" s="348"/>
      <c r="I322" s="347"/>
      <c r="J322" s="349"/>
      <c r="K322" s="350"/>
    </row>
    <row r="323" spans="1:11" x14ac:dyDescent="0.2">
      <c r="A323" s="1525" t="s">
        <v>20</v>
      </c>
      <c r="B323" s="1525" t="s">
        <v>144</v>
      </c>
      <c r="C323" s="1662" t="s">
        <v>411</v>
      </c>
      <c r="D323" s="1662" t="s">
        <v>412</v>
      </c>
      <c r="E323" s="1665" t="s">
        <v>48</v>
      </c>
      <c r="F323" s="1668" t="s">
        <v>413</v>
      </c>
      <c r="G323" s="1669"/>
      <c r="H323" s="1668" t="s">
        <v>414</v>
      </c>
      <c r="I323" s="1669"/>
      <c r="J323" s="1525" t="s">
        <v>8</v>
      </c>
      <c r="K323" s="1525" t="s">
        <v>415</v>
      </c>
    </row>
    <row r="324" spans="1:11" x14ac:dyDescent="0.2">
      <c r="A324" s="1661"/>
      <c r="B324" s="1661"/>
      <c r="C324" s="1663"/>
      <c r="D324" s="1663"/>
      <c r="E324" s="1666"/>
      <c r="F324" s="1525" t="s">
        <v>10</v>
      </c>
      <c r="G324" s="454" t="s">
        <v>416</v>
      </c>
      <c r="H324" s="1525" t="s">
        <v>12</v>
      </c>
      <c r="I324" s="455" t="s">
        <v>417</v>
      </c>
      <c r="J324" s="1661"/>
      <c r="K324" s="1661"/>
    </row>
    <row r="325" spans="1:11" x14ac:dyDescent="0.35">
      <c r="A325" s="1526"/>
      <c r="B325" s="1526"/>
      <c r="C325" s="1664"/>
      <c r="D325" s="1664"/>
      <c r="E325" s="1667"/>
      <c r="F325" s="1526"/>
      <c r="G325" s="456" t="s">
        <v>418</v>
      </c>
      <c r="H325" s="1526"/>
      <c r="I325" s="457" t="s">
        <v>419</v>
      </c>
      <c r="J325" s="1526"/>
      <c r="K325" s="1526"/>
    </row>
    <row r="326" spans="1:11" ht="126" x14ac:dyDescent="0.2">
      <c r="A326" s="279">
        <v>1</v>
      </c>
      <c r="B326" s="277" t="s">
        <v>420</v>
      </c>
      <c r="C326" s="458">
        <v>884249</v>
      </c>
      <c r="D326" s="458">
        <v>943045.57</v>
      </c>
      <c r="E326" s="277" t="s">
        <v>421</v>
      </c>
      <c r="F326" s="459" t="s">
        <v>422</v>
      </c>
      <c r="G326" s="458" t="s">
        <v>423</v>
      </c>
      <c r="H326" s="459" t="s">
        <v>424</v>
      </c>
      <c r="I326" s="458">
        <v>490000</v>
      </c>
      <c r="J326" s="279" t="s">
        <v>425</v>
      </c>
      <c r="K326" s="279" t="s">
        <v>426</v>
      </c>
    </row>
    <row r="327" spans="1:11" ht="210" x14ac:dyDescent="0.2">
      <c r="A327" s="279">
        <v>2</v>
      </c>
      <c r="B327" s="460" t="s">
        <v>427</v>
      </c>
      <c r="C327" s="461">
        <v>9345794.3900000006</v>
      </c>
      <c r="D327" s="461">
        <v>9970455</v>
      </c>
      <c r="E327" s="277" t="s">
        <v>421</v>
      </c>
      <c r="F327" s="459" t="s">
        <v>428</v>
      </c>
      <c r="G327" s="462" t="s">
        <v>429</v>
      </c>
      <c r="H327" s="463" t="s">
        <v>430</v>
      </c>
      <c r="I327" s="462">
        <v>7278885</v>
      </c>
      <c r="J327" s="279" t="s">
        <v>425</v>
      </c>
      <c r="K327" s="279" t="s">
        <v>431</v>
      </c>
    </row>
    <row r="328" spans="1:11" x14ac:dyDescent="0.2">
      <c r="A328" s="464"/>
      <c r="B328" s="465"/>
      <c r="C328" s="466"/>
      <c r="D328" s="466"/>
      <c r="E328" s="467"/>
      <c r="F328" s="8"/>
      <c r="G328" s="468"/>
      <c r="H328" s="469"/>
      <c r="I328" s="470"/>
      <c r="J328" s="471"/>
      <c r="K328" s="471"/>
    </row>
    <row r="329" spans="1:11" x14ac:dyDescent="0.2">
      <c r="A329" s="142"/>
      <c r="B329" s="29"/>
      <c r="C329" s="142"/>
      <c r="D329" s="142"/>
      <c r="E329" s="29"/>
      <c r="F329" s="142"/>
      <c r="G329" s="144"/>
      <c r="H329" s="142"/>
      <c r="I329" s="144"/>
      <c r="J329" s="144"/>
      <c r="K329" s="17" t="s">
        <v>0</v>
      </c>
    </row>
    <row r="330" spans="1:11" x14ac:dyDescent="0.2">
      <c r="A330" s="1536" t="s">
        <v>432</v>
      </c>
      <c r="B330" s="1536"/>
      <c r="C330" s="1536"/>
      <c r="D330" s="1536"/>
      <c r="E330" s="1536"/>
      <c r="F330" s="1536"/>
      <c r="G330" s="1536"/>
      <c r="H330" s="1536"/>
      <c r="I330" s="1536"/>
      <c r="J330" s="1536"/>
      <c r="K330" s="1536"/>
    </row>
    <row r="331" spans="1:11" x14ac:dyDescent="0.2">
      <c r="A331" s="1536" t="s">
        <v>433</v>
      </c>
      <c r="B331" s="1536"/>
      <c r="C331" s="1536"/>
      <c r="D331" s="1536"/>
      <c r="E331" s="1536"/>
      <c r="F331" s="1536"/>
      <c r="G331" s="1536"/>
      <c r="H331" s="1536"/>
      <c r="I331" s="1536"/>
      <c r="J331" s="1536"/>
      <c r="K331" s="1536"/>
    </row>
    <row r="332" spans="1:11" x14ac:dyDescent="0.2">
      <c r="A332" s="1654" t="s">
        <v>434</v>
      </c>
      <c r="B332" s="1654"/>
      <c r="C332" s="1654"/>
      <c r="D332" s="1654"/>
      <c r="E332" s="1654"/>
      <c r="F332" s="1654"/>
      <c r="G332" s="1654"/>
      <c r="H332" s="1654"/>
      <c r="I332" s="1654"/>
      <c r="J332" s="1654"/>
      <c r="K332" s="1654"/>
    </row>
    <row r="333" spans="1:11" x14ac:dyDescent="0.2">
      <c r="A333" s="1655" t="s">
        <v>23</v>
      </c>
      <c r="B333" s="1656"/>
      <c r="C333" s="1656"/>
      <c r="D333" s="1656"/>
      <c r="E333" s="1656"/>
      <c r="F333" s="1656"/>
      <c r="G333" s="1656"/>
      <c r="H333" s="1656"/>
      <c r="I333" s="1656"/>
      <c r="J333" s="1656"/>
      <c r="K333" s="1656"/>
    </row>
    <row r="334" spans="1:11" x14ac:dyDescent="0.2">
      <c r="A334" s="1352" t="s">
        <v>1</v>
      </c>
      <c r="B334" s="1352" t="s">
        <v>2</v>
      </c>
      <c r="C334" s="1657" t="s">
        <v>3</v>
      </c>
      <c r="D334" s="1352" t="s">
        <v>4</v>
      </c>
      <c r="E334" s="1352" t="s">
        <v>5</v>
      </c>
      <c r="F334" s="1352" t="s">
        <v>6</v>
      </c>
      <c r="G334" s="1352"/>
      <c r="H334" s="1352" t="s">
        <v>7</v>
      </c>
      <c r="I334" s="1352"/>
      <c r="J334" s="1352" t="s">
        <v>8</v>
      </c>
      <c r="K334" s="1657" t="s">
        <v>21</v>
      </c>
    </row>
    <row r="335" spans="1:11" ht="42" x14ac:dyDescent="0.2">
      <c r="A335" s="1352"/>
      <c r="B335" s="1352"/>
      <c r="C335" s="1658"/>
      <c r="D335" s="1352"/>
      <c r="E335" s="1352"/>
      <c r="F335" s="177" t="s">
        <v>10</v>
      </c>
      <c r="G335" s="177" t="s">
        <v>11</v>
      </c>
      <c r="H335" s="177" t="s">
        <v>12</v>
      </c>
      <c r="I335" s="177" t="s">
        <v>13</v>
      </c>
      <c r="J335" s="1352"/>
      <c r="K335" s="1658"/>
    </row>
    <row r="336" spans="1:11" ht="105" x14ac:dyDescent="0.2">
      <c r="A336" s="296">
        <v>1</v>
      </c>
      <c r="B336" s="297" t="s">
        <v>435</v>
      </c>
      <c r="C336" s="298">
        <v>19260</v>
      </c>
      <c r="D336" s="299">
        <v>18725</v>
      </c>
      <c r="E336" s="300" t="s">
        <v>31</v>
      </c>
      <c r="F336" s="9" t="s">
        <v>436</v>
      </c>
      <c r="G336" s="301">
        <v>18725</v>
      </c>
      <c r="H336" s="9" t="s">
        <v>436</v>
      </c>
      <c r="I336" s="301">
        <v>18725</v>
      </c>
      <c r="J336" s="302" t="s">
        <v>35</v>
      </c>
      <c r="K336" s="296" t="s">
        <v>437</v>
      </c>
    </row>
    <row r="337" spans="1:12" ht="63" x14ac:dyDescent="0.2">
      <c r="A337" s="296">
        <v>2</v>
      </c>
      <c r="B337" s="8" t="s">
        <v>438</v>
      </c>
      <c r="C337" s="298">
        <v>13375</v>
      </c>
      <c r="D337" s="299">
        <v>12807.9</v>
      </c>
      <c r="E337" s="300" t="s">
        <v>31</v>
      </c>
      <c r="F337" s="9" t="s">
        <v>439</v>
      </c>
      <c r="G337" s="301">
        <v>12807.9</v>
      </c>
      <c r="H337" s="9" t="s">
        <v>439</v>
      </c>
      <c r="I337" s="301">
        <v>12807.9</v>
      </c>
      <c r="J337" s="302" t="s">
        <v>35</v>
      </c>
      <c r="K337" s="296" t="s">
        <v>440</v>
      </c>
    </row>
    <row r="338" spans="1:12" ht="84" x14ac:dyDescent="0.2">
      <c r="A338" s="296">
        <v>3</v>
      </c>
      <c r="B338" s="1" t="s">
        <v>441</v>
      </c>
      <c r="C338" s="298">
        <v>499690</v>
      </c>
      <c r="D338" s="298">
        <v>496852.36</v>
      </c>
      <c r="E338" s="303" t="s">
        <v>31</v>
      </c>
      <c r="F338" s="9" t="s">
        <v>442</v>
      </c>
      <c r="G338" s="298">
        <v>496852.36</v>
      </c>
      <c r="H338" s="9" t="s">
        <v>442</v>
      </c>
      <c r="I338" s="298">
        <v>496852.36</v>
      </c>
      <c r="J338" s="304" t="s">
        <v>35</v>
      </c>
      <c r="K338" s="79" t="s">
        <v>443</v>
      </c>
    </row>
    <row r="339" spans="1:12" ht="63" x14ac:dyDescent="0.2">
      <c r="A339" s="296">
        <v>4</v>
      </c>
      <c r="B339" s="1" t="s">
        <v>444</v>
      </c>
      <c r="C339" s="298">
        <v>8025</v>
      </c>
      <c r="D339" s="298">
        <v>7366.95</v>
      </c>
      <c r="E339" s="300" t="s">
        <v>31</v>
      </c>
      <c r="F339" s="9" t="s">
        <v>445</v>
      </c>
      <c r="G339" s="298">
        <v>7366.95</v>
      </c>
      <c r="H339" s="9" t="s">
        <v>445</v>
      </c>
      <c r="I339" s="298">
        <v>7366.95</v>
      </c>
      <c r="J339" s="302" t="s">
        <v>35</v>
      </c>
      <c r="K339" s="79" t="s">
        <v>446</v>
      </c>
    </row>
    <row r="340" spans="1:12" ht="126" x14ac:dyDescent="0.2">
      <c r="A340" s="296">
        <v>5</v>
      </c>
      <c r="B340" s="1" t="s">
        <v>447</v>
      </c>
      <c r="C340" s="298">
        <v>494614.01</v>
      </c>
      <c r="D340" s="298">
        <v>494119</v>
      </c>
      <c r="E340" s="303" t="s">
        <v>31</v>
      </c>
      <c r="F340" s="46" t="s">
        <v>448</v>
      </c>
      <c r="G340" s="298">
        <v>479295.43</v>
      </c>
      <c r="H340" s="46" t="s">
        <v>448</v>
      </c>
      <c r="I340" s="298">
        <v>479295.43</v>
      </c>
      <c r="J340" s="304" t="s">
        <v>35</v>
      </c>
      <c r="K340" s="79" t="s">
        <v>449</v>
      </c>
    </row>
    <row r="341" spans="1:12" ht="126" x14ac:dyDescent="0.2">
      <c r="A341" s="296">
        <v>6</v>
      </c>
      <c r="B341" s="305" t="s">
        <v>450</v>
      </c>
      <c r="C341" s="298">
        <v>499690</v>
      </c>
      <c r="D341" s="298">
        <v>497732</v>
      </c>
      <c r="E341" s="300" t="s">
        <v>31</v>
      </c>
      <c r="F341" s="306" t="s">
        <v>448</v>
      </c>
      <c r="G341" s="298">
        <v>482800.04</v>
      </c>
      <c r="H341" s="306" t="s">
        <v>448</v>
      </c>
      <c r="I341" s="298">
        <v>482800.04</v>
      </c>
      <c r="J341" s="302" t="s">
        <v>35</v>
      </c>
      <c r="K341" s="14" t="s">
        <v>451</v>
      </c>
    </row>
    <row r="342" spans="1:12" ht="84" x14ac:dyDescent="0.2">
      <c r="A342" s="296">
        <v>7</v>
      </c>
      <c r="B342" s="305" t="s">
        <v>452</v>
      </c>
      <c r="C342" s="298">
        <v>15515</v>
      </c>
      <c r="D342" s="298">
        <v>15087</v>
      </c>
      <c r="E342" s="300" t="s">
        <v>31</v>
      </c>
      <c r="F342" s="306" t="s">
        <v>439</v>
      </c>
      <c r="G342" s="298">
        <v>15087</v>
      </c>
      <c r="H342" s="306" t="s">
        <v>439</v>
      </c>
      <c r="I342" s="298">
        <v>15087</v>
      </c>
      <c r="J342" s="302" t="s">
        <v>35</v>
      </c>
      <c r="K342" s="14" t="s">
        <v>453</v>
      </c>
    </row>
    <row r="343" spans="1:12" ht="126" x14ac:dyDescent="0.2">
      <c r="A343" s="296">
        <v>8</v>
      </c>
      <c r="B343" s="305" t="s">
        <v>454</v>
      </c>
      <c r="C343" s="298">
        <v>492200</v>
      </c>
      <c r="D343" s="298">
        <v>491561</v>
      </c>
      <c r="E343" s="300" t="s">
        <v>31</v>
      </c>
      <c r="F343" s="306" t="s">
        <v>455</v>
      </c>
      <c r="G343" s="298">
        <v>476814.17</v>
      </c>
      <c r="H343" s="306" t="s">
        <v>455</v>
      </c>
      <c r="I343" s="298">
        <v>476814.17</v>
      </c>
      <c r="J343" s="302" t="s">
        <v>35</v>
      </c>
      <c r="K343" s="14" t="s">
        <v>456</v>
      </c>
    </row>
    <row r="344" spans="1:12" ht="105" x14ac:dyDescent="0.2">
      <c r="A344" s="296">
        <v>9</v>
      </c>
      <c r="B344" s="305" t="s">
        <v>457</v>
      </c>
      <c r="C344" s="298">
        <v>499999.99</v>
      </c>
      <c r="D344" s="298">
        <v>493679</v>
      </c>
      <c r="E344" s="303" t="s">
        <v>31</v>
      </c>
      <c r="F344" s="306" t="s">
        <v>458</v>
      </c>
      <c r="G344" s="298">
        <v>478868.63</v>
      </c>
      <c r="H344" s="306" t="s">
        <v>458</v>
      </c>
      <c r="I344" s="298">
        <v>478868.63</v>
      </c>
      <c r="J344" s="302" t="s">
        <v>35</v>
      </c>
      <c r="K344" s="14" t="s">
        <v>459</v>
      </c>
    </row>
    <row r="345" spans="1:12" ht="147" x14ac:dyDescent="0.2">
      <c r="A345" s="296">
        <v>10</v>
      </c>
      <c r="B345" s="305" t="s">
        <v>460</v>
      </c>
      <c r="C345" s="298">
        <v>366400</v>
      </c>
      <c r="D345" s="298">
        <v>366400</v>
      </c>
      <c r="E345" s="303" t="s">
        <v>31</v>
      </c>
      <c r="F345" s="306" t="s">
        <v>461</v>
      </c>
      <c r="G345" s="298">
        <v>355408</v>
      </c>
      <c r="H345" s="306" t="s">
        <v>461</v>
      </c>
      <c r="I345" s="298">
        <v>355408</v>
      </c>
      <c r="J345" s="302" t="s">
        <v>35</v>
      </c>
      <c r="K345" s="14" t="s">
        <v>462</v>
      </c>
    </row>
    <row r="346" spans="1:12" ht="147" x14ac:dyDescent="0.2">
      <c r="A346" s="296">
        <v>11</v>
      </c>
      <c r="B346" s="305" t="s">
        <v>463</v>
      </c>
      <c r="C346" s="298">
        <v>499504.89</v>
      </c>
      <c r="D346" s="298">
        <v>480075</v>
      </c>
      <c r="E346" s="303" t="s">
        <v>31</v>
      </c>
      <c r="F346" s="306" t="s">
        <v>464</v>
      </c>
      <c r="G346" s="298">
        <v>465672.75</v>
      </c>
      <c r="H346" s="306" t="s">
        <v>464</v>
      </c>
      <c r="I346" s="298">
        <v>465672.75</v>
      </c>
      <c r="J346" s="302" t="s">
        <v>35</v>
      </c>
      <c r="K346" s="14" t="s">
        <v>465</v>
      </c>
    </row>
    <row r="347" spans="1:12" x14ac:dyDescent="0.2">
      <c r="A347" s="253"/>
      <c r="B347" s="253"/>
      <c r="C347" s="201"/>
      <c r="D347" s="201"/>
      <c r="E347" s="201"/>
      <c r="F347" s="253"/>
      <c r="G347" s="201"/>
      <c r="H347" s="201"/>
      <c r="I347" s="272">
        <f>SUM(I336:I346)</f>
        <v>3289698.23</v>
      </c>
      <c r="J347" s="201"/>
      <c r="K347" s="253"/>
      <c r="L347" s="8"/>
    </row>
    <row r="348" spans="1:12" x14ac:dyDescent="0.2">
      <c r="A348" s="142"/>
      <c r="B348" s="29"/>
      <c r="C348" s="142"/>
      <c r="D348" s="142"/>
      <c r="E348" s="29"/>
      <c r="F348" s="142"/>
      <c r="G348" s="144"/>
      <c r="H348" s="142"/>
      <c r="I348" s="144"/>
      <c r="J348" s="144"/>
      <c r="K348" s="17" t="s">
        <v>0</v>
      </c>
    </row>
    <row r="349" spans="1:12" x14ac:dyDescent="0.2">
      <c r="A349" s="1536" t="s">
        <v>131</v>
      </c>
      <c r="B349" s="1536"/>
      <c r="C349" s="1536"/>
      <c r="D349" s="1536"/>
      <c r="E349" s="1536"/>
      <c r="F349" s="1536"/>
      <c r="G349" s="1536"/>
      <c r="H349" s="1536"/>
      <c r="I349" s="1536"/>
      <c r="J349" s="1536"/>
      <c r="K349" s="1536"/>
    </row>
    <row r="350" spans="1:12" x14ac:dyDescent="0.2">
      <c r="A350" s="1536" t="s">
        <v>466</v>
      </c>
      <c r="B350" s="1536"/>
      <c r="C350" s="1536"/>
      <c r="D350" s="1536"/>
      <c r="E350" s="1536"/>
      <c r="F350" s="1536"/>
      <c r="G350" s="1536"/>
      <c r="H350" s="1536"/>
      <c r="I350" s="1536"/>
      <c r="J350" s="1536"/>
      <c r="K350" s="1536"/>
    </row>
    <row r="351" spans="1:12" x14ac:dyDescent="0.2">
      <c r="A351" s="1536" t="s">
        <v>467</v>
      </c>
      <c r="B351" s="1536"/>
      <c r="C351" s="1536"/>
      <c r="D351" s="1536"/>
      <c r="E351" s="1536"/>
      <c r="F351" s="1536"/>
      <c r="G351" s="1536"/>
      <c r="H351" s="1536"/>
      <c r="I351" s="1536"/>
      <c r="J351" s="1536"/>
      <c r="K351" s="1536"/>
    </row>
    <row r="352" spans="1:12" x14ac:dyDescent="0.2">
      <c r="A352" s="145"/>
      <c r="B352" s="18"/>
      <c r="C352" s="145"/>
      <c r="D352" s="145"/>
      <c r="E352" s="18"/>
      <c r="F352" s="145"/>
      <c r="G352" s="147"/>
      <c r="H352" s="145"/>
      <c r="I352" s="147"/>
      <c r="J352" s="147"/>
      <c r="K352" s="18"/>
    </row>
    <row r="353" spans="1:11" x14ac:dyDescent="0.2">
      <c r="A353" s="1647" t="s">
        <v>1</v>
      </c>
      <c r="B353" s="1647" t="s">
        <v>375</v>
      </c>
      <c r="C353" s="1648" t="s">
        <v>376</v>
      </c>
      <c r="D353" s="1647" t="s">
        <v>377</v>
      </c>
      <c r="E353" s="1647" t="s">
        <v>378</v>
      </c>
      <c r="F353" s="1647" t="s">
        <v>252</v>
      </c>
      <c r="G353" s="1647"/>
      <c r="H353" s="1647" t="s">
        <v>7</v>
      </c>
      <c r="I353" s="1647"/>
      <c r="J353" s="1647" t="s">
        <v>379</v>
      </c>
      <c r="K353" s="1648" t="s">
        <v>21</v>
      </c>
    </row>
    <row r="354" spans="1:11" ht="63" x14ac:dyDescent="0.2">
      <c r="A354" s="1647"/>
      <c r="B354" s="1647"/>
      <c r="C354" s="1649"/>
      <c r="D354" s="1647"/>
      <c r="E354" s="1647"/>
      <c r="F354" s="28" t="s">
        <v>10</v>
      </c>
      <c r="G354" s="28" t="s">
        <v>380</v>
      </c>
      <c r="H354" s="28" t="s">
        <v>12</v>
      </c>
      <c r="I354" s="28" t="s">
        <v>381</v>
      </c>
      <c r="J354" s="1647"/>
      <c r="K354" s="1649"/>
    </row>
    <row r="355" spans="1:11" x14ac:dyDescent="0.2">
      <c r="A355" s="1644" t="s">
        <v>382</v>
      </c>
      <c r="B355" s="1645"/>
      <c r="C355" s="1645"/>
      <c r="D355" s="1645"/>
      <c r="E355" s="1645"/>
      <c r="F355" s="1645"/>
      <c r="G355" s="1645"/>
      <c r="H355" s="1645"/>
      <c r="I355" s="1645"/>
      <c r="J355" s="1645"/>
      <c r="K355" s="1646"/>
    </row>
    <row r="356" spans="1:11" x14ac:dyDescent="0.2">
      <c r="A356" s="293"/>
      <c r="B356" s="294"/>
      <c r="C356" s="254"/>
      <c r="D356" s="254"/>
      <c r="E356" s="254"/>
      <c r="F356" s="293"/>
      <c r="G356" s="334"/>
      <c r="H356" s="254"/>
      <c r="I356" s="254"/>
      <c r="J356" s="254"/>
      <c r="K356" s="335"/>
    </row>
    <row r="357" spans="1:11" x14ac:dyDescent="0.2">
      <c r="A357" s="255"/>
      <c r="B357" s="273"/>
      <c r="C357" s="295"/>
      <c r="D357" s="295"/>
      <c r="E357" s="336"/>
      <c r="F357" s="252"/>
      <c r="G357" s="337"/>
      <c r="H357" s="295"/>
      <c r="I357" s="295"/>
      <c r="J357" s="336"/>
      <c r="K357" s="338"/>
    </row>
    <row r="358" spans="1:11" x14ac:dyDescent="0.2">
      <c r="A358" s="351"/>
      <c r="B358" s="352"/>
      <c r="C358" s="351"/>
      <c r="D358" s="351"/>
      <c r="E358" s="352"/>
      <c r="F358" s="351"/>
      <c r="G358" s="353"/>
      <c r="H358" s="351"/>
      <c r="I358" s="353"/>
      <c r="J358" s="353"/>
      <c r="K358" s="354" t="s">
        <v>468</v>
      </c>
    </row>
    <row r="359" spans="1:11" x14ac:dyDescent="0.2">
      <c r="A359" s="1650" t="s">
        <v>131</v>
      </c>
      <c r="B359" s="1650"/>
      <c r="C359" s="1650"/>
      <c r="D359" s="1650"/>
      <c r="E359" s="1650"/>
      <c r="F359" s="1650"/>
      <c r="G359" s="1650"/>
      <c r="H359" s="1650"/>
      <c r="I359" s="1650"/>
      <c r="J359" s="1650"/>
      <c r="K359" s="1650"/>
    </row>
    <row r="360" spans="1:11" x14ac:dyDescent="0.2">
      <c r="A360" s="1650" t="s">
        <v>469</v>
      </c>
      <c r="B360" s="1650"/>
      <c r="C360" s="1650"/>
      <c r="D360" s="1650"/>
      <c r="E360" s="1650"/>
      <c r="F360" s="1650"/>
      <c r="G360" s="1650"/>
      <c r="H360" s="1650"/>
      <c r="I360" s="1650"/>
      <c r="J360" s="1650"/>
      <c r="K360" s="1650"/>
    </row>
    <row r="361" spans="1:11" x14ac:dyDescent="0.2">
      <c r="A361" s="1650" t="s">
        <v>133</v>
      </c>
      <c r="B361" s="1650"/>
      <c r="C361" s="1650"/>
      <c r="D361" s="1650"/>
      <c r="E361" s="1650"/>
      <c r="F361" s="1650"/>
      <c r="G361" s="1650"/>
      <c r="H361" s="1650"/>
      <c r="I361" s="1650"/>
      <c r="J361" s="1650"/>
      <c r="K361" s="1650"/>
    </row>
    <row r="362" spans="1:11" x14ac:dyDescent="0.2">
      <c r="A362" s="355"/>
      <c r="B362" s="356"/>
      <c r="C362" s="355"/>
      <c r="D362" s="355"/>
      <c r="E362" s="356"/>
      <c r="F362" s="355"/>
      <c r="G362" s="357"/>
      <c r="H362" s="355"/>
      <c r="I362" s="357"/>
      <c r="J362" s="357"/>
      <c r="K362" s="356"/>
    </row>
    <row r="363" spans="1:11" x14ac:dyDescent="0.2">
      <c r="A363" s="1651" t="s">
        <v>1</v>
      </c>
      <c r="B363" s="1651" t="s">
        <v>375</v>
      </c>
      <c r="C363" s="1652" t="s">
        <v>376</v>
      </c>
      <c r="D363" s="1651" t="s">
        <v>377</v>
      </c>
      <c r="E363" s="1651" t="s">
        <v>378</v>
      </c>
      <c r="F363" s="1651" t="s">
        <v>252</v>
      </c>
      <c r="G363" s="1651"/>
      <c r="H363" s="1651" t="s">
        <v>7</v>
      </c>
      <c r="I363" s="1651"/>
      <c r="J363" s="1651" t="s">
        <v>379</v>
      </c>
      <c r="K363" s="1652" t="s">
        <v>21</v>
      </c>
    </row>
    <row r="364" spans="1:11" ht="60.75" x14ac:dyDescent="0.2">
      <c r="A364" s="1651"/>
      <c r="B364" s="1651"/>
      <c r="C364" s="1653"/>
      <c r="D364" s="1651"/>
      <c r="E364" s="1651"/>
      <c r="F364" s="285" t="s">
        <v>10</v>
      </c>
      <c r="G364" s="285" t="s">
        <v>380</v>
      </c>
      <c r="H364" s="285" t="s">
        <v>12</v>
      </c>
      <c r="I364" s="285" t="s">
        <v>381</v>
      </c>
      <c r="J364" s="1651"/>
      <c r="K364" s="1653"/>
    </row>
    <row r="365" spans="1:11" x14ac:dyDescent="0.2">
      <c r="A365" s="1818" t="s">
        <v>382</v>
      </c>
      <c r="B365" s="1819"/>
      <c r="C365" s="1819"/>
      <c r="D365" s="1819"/>
      <c r="E365" s="1819"/>
      <c r="F365" s="1819"/>
      <c r="G365" s="1819"/>
      <c r="H365" s="1819"/>
      <c r="I365" s="1819"/>
      <c r="J365" s="1819"/>
      <c r="K365" s="1820"/>
    </row>
    <row r="366" spans="1:11" x14ac:dyDescent="0.2">
      <c r="A366" s="286"/>
      <c r="B366" s="287"/>
      <c r="C366" s="288"/>
      <c r="D366" s="288"/>
      <c r="E366" s="288"/>
      <c r="F366" s="286"/>
      <c r="G366" s="358"/>
      <c r="H366" s="288"/>
      <c r="I366" s="288"/>
      <c r="J366" s="288"/>
      <c r="K366" s="359"/>
    </row>
    <row r="367" spans="1:11" x14ac:dyDescent="0.2">
      <c r="A367" s="289"/>
      <c r="B367" s="290"/>
      <c r="C367" s="292"/>
      <c r="D367" s="292"/>
      <c r="E367" s="360"/>
      <c r="F367" s="291"/>
      <c r="G367" s="361"/>
      <c r="H367" s="292"/>
      <c r="I367" s="292"/>
      <c r="J367" s="360"/>
      <c r="K367" s="362"/>
    </row>
    <row r="368" spans="1:11" ht="23.25" x14ac:dyDescent="0.35">
      <c r="A368" s="1821" t="s">
        <v>470</v>
      </c>
      <c r="B368" s="1821"/>
      <c r="C368" s="1821"/>
      <c r="D368" s="1821"/>
      <c r="E368" s="1821"/>
      <c r="F368" s="1821"/>
      <c r="G368" s="1821"/>
      <c r="H368" s="1821"/>
      <c r="I368" s="1821"/>
      <c r="J368" s="1821"/>
      <c r="K368" s="1821"/>
    </row>
    <row r="369" spans="1:12" ht="23.25" x14ac:dyDescent="0.35">
      <c r="A369" s="1821" t="s">
        <v>471</v>
      </c>
      <c r="B369" s="1821"/>
      <c r="C369" s="1821"/>
      <c r="D369" s="1821"/>
      <c r="E369" s="1821"/>
      <c r="F369" s="1821"/>
      <c r="G369" s="1821"/>
      <c r="H369" s="1821"/>
      <c r="I369" s="1821"/>
      <c r="J369" s="1821"/>
      <c r="K369" s="1821"/>
    </row>
    <row r="370" spans="1:12" ht="23.25" x14ac:dyDescent="0.35">
      <c r="A370" s="1822" t="s">
        <v>357</v>
      </c>
      <c r="B370" s="1822"/>
      <c r="C370" s="1822"/>
      <c r="D370" s="1822"/>
      <c r="E370" s="1822"/>
      <c r="F370" s="1822"/>
      <c r="G370" s="1822"/>
      <c r="H370" s="1822"/>
      <c r="I370" s="1822"/>
      <c r="J370" s="1822"/>
      <c r="K370" s="1822"/>
    </row>
    <row r="371" spans="1:12" ht="23.25" x14ac:dyDescent="0.35">
      <c r="A371" s="1823" t="s">
        <v>472</v>
      </c>
      <c r="B371" s="1823"/>
      <c r="C371" s="1823"/>
      <c r="D371" s="1823"/>
      <c r="E371" s="1823"/>
      <c r="F371" s="1823"/>
      <c r="G371" s="1823"/>
      <c r="H371" s="1823"/>
      <c r="I371" s="1823"/>
      <c r="J371" s="1823"/>
      <c r="K371" s="1823"/>
    </row>
    <row r="372" spans="1:12" x14ac:dyDescent="0.2">
      <c r="A372" s="1824" t="s">
        <v>1</v>
      </c>
      <c r="B372" s="1824" t="s">
        <v>183</v>
      </c>
      <c r="C372" s="1825" t="s">
        <v>473</v>
      </c>
      <c r="D372" s="1826" t="s">
        <v>474</v>
      </c>
      <c r="E372" s="1824" t="s">
        <v>48</v>
      </c>
      <c r="F372" s="1824" t="s">
        <v>475</v>
      </c>
      <c r="G372" s="1824"/>
      <c r="H372" s="1824" t="s">
        <v>476</v>
      </c>
      <c r="I372" s="1824"/>
      <c r="J372" s="1824" t="s">
        <v>8</v>
      </c>
      <c r="K372" s="1824" t="s">
        <v>9</v>
      </c>
    </row>
    <row r="373" spans="1:12" x14ac:dyDescent="0.2">
      <c r="A373" s="1824"/>
      <c r="B373" s="1824"/>
      <c r="C373" s="1825"/>
      <c r="D373" s="1826"/>
      <c r="E373" s="1824"/>
      <c r="F373" s="1827" t="s">
        <v>10</v>
      </c>
      <c r="G373" s="1829" t="s">
        <v>477</v>
      </c>
      <c r="H373" s="1827" t="s">
        <v>12</v>
      </c>
      <c r="I373" s="1831" t="s">
        <v>478</v>
      </c>
      <c r="J373" s="1824"/>
      <c r="K373" s="1824"/>
    </row>
    <row r="374" spans="1:12" x14ac:dyDescent="0.2">
      <c r="A374" s="1824"/>
      <c r="B374" s="1824"/>
      <c r="C374" s="1825"/>
      <c r="D374" s="1826"/>
      <c r="E374" s="1824"/>
      <c r="F374" s="1828"/>
      <c r="G374" s="1830"/>
      <c r="H374" s="1828"/>
      <c r="I374" s="1832"/>
      <c r="J374" s="1824"/>
      <c r="K374" s="1824"/>
    </row>
    <row r="375" spans="1:12" ht="168" x14ac:dyDescent="0.2">
      <c r="A375" s="280">
        <v>1</v>
      </c>
      <c r="B375" s="284" t="s">
        <v>479</v>
      </c>
      <c r="C375" s="363">
        <v>242325.23</v>
      </c>
      <c r="D375" s="363">
        <v>259288</v>
      </c>
      <c r="E375" s="280" t="s">
        <v>23</v>
      </c>
      <c r="F375" s="279" t="s">
        <v>480</v>
      </c>
      <c r="G375" s="363">
        <v>251300</v>
      </c>
      <c r="H375" s="280" t="str">
        <f t="shared" ref="H375:I381" si="5">F375</f>
        <v>หจก.สุวัฒนา คอนสตรัคชั่น</v>
      </c>
      <c r="I375" s="363">
        <f>G375</f>
        <v>251300</v>
      </c>
      <c r="J375" s="280" t="s">
        <v>481</v>
      </c>
      <c r="K375" s="281" t="s">
        <v>500</v>
      </c>
    </row>
    <row r="376" spans="1:12" ht="189" x14ac:dyDescent="0.2">
      <c r="A376" s="278">
        <v>2</v>
      </c>
      <c r="B376" s="282" t="s">
        <v>482</v>
      </c>
      <c r="C376" s="364">
        <v>261910.28</v>
      </c>
      <c r="D376" s="364">
        <v>280244</v>
      </c>
      <c r="E376" s="278" t="s">
        <v>23</v>
      </c>
      <c r="F376" s="279" t="s">
        <v>483</v>
      </c>
      <c r="G376" s="364">
        <v>271276</v>
      </c>
      <c r="H376" s="278" t="str">
        <f t="shared" si="5"/>
        <v>บจก.เซน เทค (โกลบอล)</v>
      </c>
      <c r="I376" s="364">
        <f t="shared" si="5"/>
        <v>271276</v>
      </c>
      <c r="J376" s="278" t="s">
        <v>481</v>
      </c>
      <c r="K376" s="283" t="s">
        <v>501</v>
      </c>
    </row>
    <row r="377" spans="1:12" ht="189" x14ac:dyDescent="0.2">
      <c r="A377" s="278">
        <v>3</v>
      </c>
      <c r="B377" s="282" t="s">
        <v>484</v>
      </c>
      <c r="C377" s="364">
        <v>196049.53</v>
      </c>
      <c r="D377" s="364">
        <v>209526</v>
      </c>
      <c r="E377" s="278" t="s">
        <v>23</v>
      </c>
      <c r="F377" s="279" t="s">
        <v>485</v>
      </c>
      <c r="G377" s="364">
        <v>203000</v>
      </c>
      <c r="H377" s="278" t="str">
        <f t="shared" si="5"/>
        <v>หจก.ทรัพย์ไพศาล วอเตอร์</v>
      </c>
      <c r="I377" s="364">
        <f t="shared" si="5"/>
        <v>203000</v>
      </c>
      <c r="J377" s="278" t="s">
        <v>481</v>
      </c>
      <c r="K377" s="283" t="s">
        <v>502</v>
      </c>
    </row>
    <row r="378" spans="1:12" ht="189" x14ac:dyDescent="0.2">
      <c r="A378" s="278">
        <v>4</v>
      </c>
      <c r="B378" s="282" t="s">
        <v>486</v>
      </c>
      <c r="C378" s="364">
        <v>388981.31</v>
      </c>
      <c r="D378" s="364">
        <v>415547</v>
      </c>
      <c r="E378" s="278" t="s">
        <v>23</v>
      </c>
      <c r="F378" s="279" t="s">
        <v>487</v>
      </c>
      <c r="G378" s="364">
        <v>402249</v>
      </c>
      <c r="H378" s="278" t="str">
        <f t="shared" si="5"/>
        <v>บจก.วงศ์เพชร ก่อสร้าง</v>
      </c>
      <c r="I378" s="364">
        <f t="shared" si="5"/>
        <v>402249</v>
      </c>
      <c r="J378" s="278" t="s">
        <v>481</v>
      </c>
      <c r="K378" s="283" t="s">
        <v>503</v>
      </c>
    </row>
    <row r="379" spans="1:12" ht="252" x14ac:dyDescent="0.2">
      <c r="A379" s="278">
        <v>5</v>
      </c>
      <c r="B379" s="282" t="s">
        <v>488</v>
      </c>
      <c r="C379" s="364">
        <v>139507.48000000001</v>
      </c>
      <c r="D379" s="364">
        <v>148981</v>
      </c>
      <c r="E379" s="278" t="s">
        <v>23</v>
      </c>
      <c r="F379" s="227" t="s">
        <v>489</v>
      </c>
      <c r="G379" s="364">
        <v>144400</v>
      </c>
      <c r="H379" s="278" t="str">
        <f t="shared" si="5"/>
        <v>หจก.พงษ์ตะวัน การโยธา</v>
      </c>
      <c r="I379" s="364">
        <f t="shared" si="5"/>
        <v>144400</v>
      </c>
      <c r="J379" s="278" t="s">
        <v>481</v>
      </c>
      <c r="K379" s="283" t="s">
        <v>504</v>
      </c>
    </row>
    <row r="380" spans="1:12" ht="168" x14ac:dyDescent="0.2">
      <c r="A380" s="278">
        <v>6</v>
      </c>
      <c r="B380" s="282" t="s">
        <v>490</v>
      </c>
      <c r="C380" s="364">
        <v>29378.5</v>
      </c>
      <c r="D380" s="364">
        <v>31382</v>
      </c>
      <c r="E380" s="278" t="s">
        <v>23</v>
      </c>
      <c r="F380" s="227" t="s">
        <v>491</v>
      </c>
      <c r="G380" s="364">
        <v>30434</v>
      </c>
      <c r="H380" s="278" t="str">
        <f t="shared" si="5"/>
        <v>หจก.ปิยชาติ คอนสตรัคชั่น</v>
      </c>
      <c r="I380" s="364">
        <f t="shared" si="5"/>
        <v>30434</v>
      </c>
      <c r="J380" s="278" t="s">
        <v>481</v>
      </c>
      <c r="K380" s="283" t="s">
        <v>505</v>
      </c>
    </row>
    <row r="381" spans="1:12" ht="189" x14ac:dyDescent="0.2">
      <c r="A381" s="278">
        <v>7</v>
      </c>
      <c r="B381" s="282" t="s">
        <v>492</v>
      </c>
      <c r="C381" s="364">
        <v>104685.98</v>
      </c>
      <c r="D381" s="364">
        <v>111828</v>
      </c>
      <c r="E381" s="278" t="s">
        <v>23</v>
      </c>
      <c r="F381" s="227" t="s">
        <v>491</v>
      </c>
      <c r="G381" s="364">
        <v>108361</v>
      </c>
      <c r="H381" s="278" t="str">
        <f t="shared" si="5"/>
        <v>หจก.ปิยชาติ คอนสตรัคชั่น</v>
      </c>
      <c r="I381" s="364">
        <f t="shared" si="5"/>
        <v>108361</v>
      </c>
      <c r="J381" s="278" t="s">
        <v>481</v>
      </c>
      <c r="K381" s="283" t="s">
        <v>506</v>
      </c>
    </row>
    <row r="382" spans="1:12" ht="24" x14ac:dyDescent="0.35">
      <c r="A382" s="365"/>
      <c r="B382" s="274"/>
      <c r="C382" s="366">
        <f>SUM(C375:C381)</f>
        <v>1362838.31</v>
      </c>
      <c r="D382" s="367"/>
      <c r="E382" s="368"/>
      <c r="F382" s="369"/>
      <c r="G382" s="367"/>
      <c r="H382" s="369"/>
      <c r="I382" s="370">
        <f>SUM(I375:I381)</f>
        <v>1411020</v>
      </c>
      <c r="J382" s="365"/>
      <c r="K382" s="275"/>
    </row>
    <row r="383" spans="1:12" x14ac:dyDescent="0.35">
      <c r="A383" s="1833" t="s">
        <v>470</v>
      </c>
      <c r="B383" s="1833"/>
      <c r="C383" s="1833"/>
      <c r="D383" s="1833"/>
      <c r="E383" s="1833"/>
      <c r="F383" s="1833"/>
      <c r="G383" s="1833"/>
      <c r="H383" s="1833"/>
      <c r="I383" s="1833"/>
      <c r="J383" s="1833"/>
      <c r="K383" s="1833"/>
      <c r="L383" s="369"/>
    </row>
    <row r="384" spans="1:12" x14ac:dyDescent="0.35">
      <c r="A384" s="1833" t="s">
        <v>471</v>
      </c>
      <c r="B384" s="1833"/>
      <c r="C384" s="1833"/>
      <c r="D384" s="1833"/>
      <c r="E384" s="1833"/>
      <c r="F384" s="1833"/>
      <c r="G384" s="1833"/>
      <c r="H384" s="1833"/>
      <c r="I384" s="1833"/>
      <c r="J384" s="1833"/>
      <c r="K384" s="1833"/>
      <c r="L384" s="369"/>
    </row>
    <row r="385" spans="1:12" x14ac:dyDescent="0.35">
      <c r="A385" s="1834" t="s">
        <v>357</v>
      </c>
      <c r="B385" s="1834"/>
      <c r="C385" s="1834"/>
      <c r="D385" s="1834"/>
      <c r="E385" s="1834"/>
      <c r="F385" s="1834"/>
      <c r="G385" s="1834"/>
      <c r="H385" s="1834"/>
      <c r="I385" s="1834"/>
      <c r="J385" s="1834"/>
      <c r="K385" s="1834"/>
      <c r="L385" s="369"/>
    </row>
    <row r="386" spans="1:12" x14ac:dyDescent="0.35">
      <c r="A386" s="1835" t="s">
        <v>493</v>
      </c>
      <c r="B386" s="1835"/>
      <c r="C386" s="1835"/>
      <c r="D386" s="1835"/>
      <c r="E386" s="1835"/>
      <c r="F386" s="1835"/>
      <c r="G386" s="1835"/>
      <c r="H386" s="1835"/>
      <c r="I386" s="1835"/>
      <c r="J386" s="1835"/>
      <c r="K386" s="1835"/>
      <c r="L386" s="1835"/>
    </row>
    <row r="387" spans="1:12" x14ac:dyDescent="0.2">
      <c r="A387" s="1824" t="s">
        <v>1</v>
      </c>
      <c r="B387" s="1824" t="s">
        <v>183</v>
      </c>
      <c r="C387" s="1825" t="s">
        <v>473</v>
      </c>
      <c r="D387" s="1826" t="s">
        <v>474</v>
      </c>
      <c r="E387" s="1824" t="s">
        <v>48</v>
      </c>
      <c r="F387" s="1824" t="s">
        <v>475</v>
      </c>
      <c r="G387" s="1824"/>
      <c r="H387" s="1824" t="s">
        <v>476</v>
      </c>
      <c r="I387" s="1824"/>
      <c r="J387" s="1824" t="s">
        <v>8</v>
      </c>
      <c r="K387" s="1824" t="s">
        <v>9</v>
      </c>
      <c r="L387" s="276"/>
    </row>
    <row r="388" spans="1:12" x14ac:dyDescent="0.2">
      <c r="A388" s="1824"/>
      <c r="B388" s="1824"/>
      <c r="C388" s="1825"/>
      <c r="D388" s="1826"/>
      <c r="E388" s="1824"/>
      <c r="F388" s="1827" t="s">
        <v>10</v>
      </c>
      <c r="G388" s="1829" t="s">
        <v>477</v>
      </c>
      <c r="H388" s="1827" t="s">
        <v>12</v>
      </c>
      <c r="I388" s="1831" t="s">
        <v>478</v>
      </c>
      <c r="J388" s="1824"/>
      <c r="K388" s="1824"/>
      <c r="L388" s="276"/>
    </row>
    <row r="389" spans="1:12" x14ac:dyDescent="0.2">
      <c r="A389" s="1824"/>
      <c r="B389" s="1824"/>
      <c r="C389" s="1825"/>
      <c r="D389" s="1826"/>
      <c r="E389" s="1824"/>
      <c r="F389" s="1828"/>
      <c r="G389" s="1830"/>
      <c r="H389" s="1828"/>
      <c r="I389" s="1832"/>
      <c r="J389" s="1824"/>
      <c r="K389" s="1824"/>
      <c r="L389" s="276"/>
    </row>
    <row r="390" spans="1:12" ht="105" x14ac:dyDescent="0.2">
      <c r="A390" s="280">
        <v>1</v>
      </c>
      <c r="B390" s="277" t="s">
        <v>494</v>
      </c>
      <c r="C390" s="371">
        <v>2430000</v>
      </c>
      <c r="D390" s="371">
        <v>2600100</v>
      </c>
      <c r="E390" s="278" t="s">
        <v>495</v>
      </c>
      <c r="F390" s="279" t="s">
        <v>496</v>
      </c>
      <c r="G390" s="363">
        <v>2581032.6</v>
      </c>
      <c r="H390" s="280" t="str">
        <f t="shared" ref="H390:I391" si="6">F390</f>
        <v>บจก. ลีดเดอร์ปั๊ม แมชชีนเนอรี่</v>
      </c>
      <c r="I390" s="363">
        <f>G390</f>
        <v>2581032.6</v>
      </c>
      <c r="J390" s="280" t="s">
        <v>481</v>
      </c>
      <c r="K390" s="281" t="s">
        <v>498</v>
      </c>
      <c r="L390" s="372"/>
    </row>
    <row r="391" spans="1:12" ht="84" x14ac:dyDescent="0.2">
      <c r="A391" s="278">
        <v>2</v>
      </c>
      <c r="B391" s="282" t="s">
        <v>497</v>
      </c>
      <c r="C391" s="364">
        <v>5449127.0999999996</v>
      </c>
      <c r="D391" s="364">
        <v>5882925</v>
      </c>
      <c r="E391" s="278" t="s">
        <v>495</v>
      </c>
      <c r="F391" s="279" t="s">
        <v>491</v>
      </c>
      <c r="G391" s="364">
        <v>5830566</v>
      </c>
      <c r="H391" s="278" t="str">
        <f t="shared" si="6"/>
        <v>หจก.ปิยชาติ คอนสตรัคชั่น</v>
      </c>
      <c r="I391" s="364">
        <f t="shared" si="6"/>
        <v>5830566</v>
      </c>
      <c r="J391" s="278" t="s">
        <v>481</v>
      </c>
      <c r="K391" s="283" t="s">
        <v>499</v>
      </c>
      <c r="L391" s="372"/>
    </row>
    <row r="392" spans="1:12" ht="24" x14ac:dyDescent="0.35">
      <c r="A392" s="365"/>
      <c r="B392" s="274"/>
      <c r="C392" s="366">
        <f>SUM(C390:C391)</f>
        <v>7879127.0999999996</v>
      </c>
      <c r="D392" s="367"/>
      <c r="E392" s="368"/>
      <c r="F392" s="369"/>
      <c r="G392" s="367"/>
      <c r="H392" s="369"/>
      <c r="I392" s="370">
        <f>SUM(I390:I391)</f>
        <v>8411598.5999999996</v>
      </c>
      <c r="J392" s="365"/>
      <c r="K392" s="275"/>
      <c r="L392" s="369"/>
    </row>
    <row r="393" spans="1:12" ht="42" customHeight="1" x14ac:dyDescent="0.2">
      <c r="A393" s="442"/>
      <c r="B393" s="443"/>
      <c r="C393" s="444"/>
      <c r="D393" s="444"/>
      <c r="E393" s="443"/>
      <c r="F393" s="442"/>
      <c r="G393" s="445"/>
      <c r="H393" s="442"/>
      <c r="I393" s="445"/>
      <c r="J393" s="445"/>
      <c r="K393" s="446"/>
      <c r="L393" s="1134" t="s">
        <v>0</v>
      </c>
    </row>
    <row r="394" spans="1:12" ht="23.25" x14ac:dyDescent="0.2">
      <c r="A394" s="1639" t="s">
        <v>508</v>
      </c>
      <c r="B394" s="1639"/>
      <c r="C394" s="1639"/>
      <c r="D394" s="1639"/>
      <c r="E394" s="1639"/>
      <c r="F394" s="1639"/>
      <c r="G394" s="1639"/>
      <c r="H394" s="1639"/>
      <c r="I394" s="1639"/>
      <c r="J394" s="1639"/>
      <c r="K394" s="1639"/>
      <c r="L394" s="1639"/>
    </row>
    <row r="395" spans="1:12" ht="23.25" x14ac:dyDescent="0.2">
      <c r="A395" s="1639" t="s">
        <v>509</v>
      </c>
      <c r="B395" s="1639"/>
      <c r="C395" s="1639"/>
      <c r="D395" s="1639"/>
      <c r="E395" s="1639"/>
      <c r="F395" s="1639"/>
      <c r="G395" s="1639"/>
      <c r="H395" s="1639"/>
      <c r="I395" s="1639"/>
      <c r="J395" s="1639"/>
      <c r="K395" s="1639"/>
      <c r="L395" s="1639"/>
    </row>
    <row r="396" spans="1:12" ht="23.25" x14ac:dyDescent="0.2">
      <c r="A396" s="1639" t="s">
        <v>357</v>
      </c>
      <c r="B396" s="1639"/>
      <c r="C396" s="1639"/>
      <c r="D396" s="1639"/>
      <c r="E396" s="1639"/>
      <c r="F396" s="1639"/>
      <c r="G396" s="1639"/>
      <c r="H396" s="1639"/>
      <c r="I396" s="1639"/>
      <c r="J396" s="1639"/>
      <c r="K396" s="1639"/>
      <c r="L396" s="1639"/>
    </row>
    <row r="397" spans="1:12" ht="23.25" x14ac:dyDescent="0.35">
      <c r="A397" s="447"/>
      <c r="B397" s="448"/>
      <c r="C397" s="449"/>
      <c r="D397" s="449"/>
      <c r="E397" s="448"/>
      <c r="F397" s="447"/>
      <c r="G397" s="450"/>
      <c r="H397" s="447"/>
      <c r="I397" s="450"/>
      <c r="J397" s="450"/>
      <c r="K397" s="443"/>
      <c r="L397" s="451"/>
    </row>
    <row r="398" spans="1:12" x14ac:dyDescent="0.2">
      <c r="A398" s="1640" t="s">
        <v>1</v>
      </c>
      <c r="B398" s="1640" t="s">
        <v>2</v>
      </c>
      <c r="C398" s="1641" t="s">
        <v>510</v>
      </c>
      <c r="D398" s="1643" t="s">
        <v>511</v>
      </c>
      <c r="E398" s="1640" t="s">
        <v>5</v>
      </c>
      <c r="F398" s="1640" t="s">
        <v>6</v>
      </c>
      <c r="G398" s="1640"/>
      <c r="H398" s="1640" t="s">
        <v>7</v>
      </c>
      <c r="I398" s="1640"/>
      <c r="J398" s="1640" t="s">
        <v>8</v>
      </c>
      <c r="K398" s="1640" t="s">
        <v>9</v>
      </c>
      <c r="L398" s="1640"/>
    </row>
    <row r="399" spans="1:12" ht="42" x14ac:dyDescent="0.2">
      <c r="A399" s="1640"/>
      <c r="B399" s="1640"/>
      <c r="C399" s="1642"/>
      <c r="D399" s="1643"/>
      <c r="E399" s="1640"/>
      <c r="F399" s="432" t="s">
        <v>10</v>
      </c>
      <c r="G399" s="432" t="s">
        <v>11</v>
      </c>
      <c r="H399" s="432" t="s">
        <v>12</v>
      </c>
      <c r="I399" s="432" t="s">
        <v>512</v>
      </c>
      <c r="J399" s="1640"/>
      <c r="K399" s="1640"/>
      <c r="L399" s="1640"/>
    </row>
    <row r="400" spans="1:12" ht="42" x14ac:dyDescent="0.2">
      <c r="A400" s="102">
        <v>1</v>
      </c>
      <c r="B400" s="282" t="s">
        <v>513</v>
      </c>
      <c r="C400" s="433">
        <v>181579</v>
      </c>
      <c r="D400" s="434">
        <v>181579</v>
      </c>
      <c r="E400" s="452" t="s">
        <v>23</v>
      </c>
      <c r="F400" s="435" t="s">
        <v>514</v>
      </c>
      <c r="G400" s="436">
        <v>181579</v>
      </c>
      <c r="H400" s="435" t="s">
        <v>514</v>
      </c>
      <c r="I400" s="436">
        <v>181579</v>
      </c>
      <c r="J400" s="452" t="s">
        <v>35</v>
      </c>
      <c r="K400" s="278">
        <v>3300075153</v>
      </c>
      <c r="L400" s="278" t="s">
        <v>515</v>
      </c>
    </row>
    <row r="401" spans="1:12" ht="84" x14ac:dyDescent="0.2">
      <c r="A401" s="102">
        <v>2</v>
      </c>
      <c r="B401" s="437" t="s">
        <v>516</v>
      </c>
      <c r="C401" s="438">
        <v>69550</v>
      </c>
      <c r="D401" s="438">
        <v>69550</v>
      </c>
      <c r="E401" s="452" t="s">
        <v>23</v>
      </c>
      <c r="F401" s="296" t="s">
        <v>517</v>
      </c>
      <c r="G401" s="232">
        <v>69550</v>
      </c>
      <c r="H401" s="296" t="s">
        <v>517</v>
      </c>
      <c r="I401" s="439">
        <v>69550</v>
      </c>
      <c r="J401" s="452" t="s">
        <v>35</v>
      </c>
      <c r="K401" s="102">
        <v>3300075317</v>
      </c>
      <c r="L401" s="102" t="s">
        <v>518</v>
      </c>
    </row>
    <row r="402" spans="1:12" ht="63" x14ac:dyDescent="0.2">
      <c r="A402" s="102">
        <v>3</v>
      </c>
      <c r="B402" s="415" t="s">
        <v>519</v>
      </c>
      <c r="C402" s="126">
        <v>51360</v>
      </c>
      <c r="D402" s="440">
        <v>51360</v>
      </c>
      <c r="E402" s="452" t="s">
        <v>23</v>
      </c>
      <c r="F402" s="435" t="s">
        <v>520</v>
      </c>
      <c r="G402" s="232">
        <v>51360</v>
      </c>
      <c r="H402" s="435" t="s">
        <v>520</v>
      </c>
      <c r="I402" s="232">
        <v>51360</v>
      </c>
      <c r="J402" s="452" t="s">
        <v>35</v>
      </c>
      <c r="K402" s="102">
        <v>3300075433</v>
      </c>
      <c r="L402" s="102" t="s">
        <v>518</v>
      </c>
    </row>
    <row r="403" spans="1:12" ht="105" x14ac:dyDescent="0.2">
      <c r="A403" s="102">
        <v>4</v>
      </c>
      <c r="B403" s="415" t="s">
        <v>521</v>
      </c>
      <c r="C403" s="440">
        <v>500000</v>
      </c>
      <c r="D403" s="440">
        <v>496480</v>
      </c>
      <c r="E403" s="452" t="s">
        <v>23</v>
      </c>
      <c r="F403" s="296" t="s">
        <v>522</v>
      </c>
      <c r="G403" s="232">
        <v>496480</v>
      </c>
      <c r="H403" s="296" t="s">
        <v>522</v>
      </c>
      <c r="I403" s="232">
        <v>496480</v>
      </c>
      <c r="J403" s="452" t="s">
        <v>35</v>
      </c>
      <c r="K403" s="102">
        <v>3300075564</v>
      </c>
      <c r="L403" s="102" t="s">
        <v>518</v>
      </c>
    </row>
    <row r="404" spans="1:12" ht="42" x14ac:dyDescent="0.2">
      <c r="A404" s="1610">
        <v>5</v>
      </c>
      <c r="B404" s="1636" t="s">
        <v>523</v>
      </c>
      <c r="C404" s="1624">
        <v>17120000</v>
      </c>
      <c r="D404" s="1624">
        <v>15685452</v>
      </c>
      <c r="E404" s="1627" t="s">
        <v>358</v>
      </c>
      <c r="F404" s="296" t="s">
        <v>524</v>
      </c>
      <c r="G404" s="232">
        <v>15665000</v>
      </c>
      <c r="H404" s="1630" t="s">
        <v>525</v>
      </c>
      <c r="I404" s="1633">
        <v>15620000</v>
      </c>
      <c r="J404" s="1627" t="s">
        <v>25</v>
      </c>
      <c r="K404" s="1610" t="s">
        <v>526</v>
      </c>
      <c r="L404" s="1610" t="s">
        <v>527</v>
      </c>
    </row>
    <row r="405" spans="1:12" ht="42" x14ac:dyDescent="0.2">
      <c r="A405" s="1611"/>
      <c r="B405" s="1638"/>
      <c r="C405" s="1625"/>
      <c r="D405" s="1625"/>
      <c r="E405" s="1628"/>
      <c r="F405" s="296" t="s">
        <v>525</v>
      </c>
      <c r="G405" s="232">
        <v>15644000</v>
      </c>
      <c r="H405" s="1631"/>
      <c r="I405" s="1634"/>
      <c r="J405" s="1628"/>
      <c r="K405" s="1611"/>
      <c r="L405" s="1611"/>
    </row>
    <row r="406" spans="1:12" ht="42" x14ac:dyDescent="0.2">
      <c r="A406" s="1612"/>
      <c r="B406" s="1637"/>
      <c r="C406" s="1626"/>
      <c r="D406" s="1626"/>
      <c r="E406" s="1629"/>
      <c r="F406" s="296" t="s">
        <v>528</v>
      </c>
      <c r="G406" s="232">
        <v>15680000</v>
      </c>
      <c r="H406" s="1632"/>
      <c r="I406" s="1635"/>
      <c r="J406" s="1629"/>
      <c r="K406" s="1612"/>
      <c r="L406" s="1612"/>
    </row>
    <row r="407" spans="1:12" x14ac:dyDescent="0.2">
      <c r="A407" s="1610">
        <v>6</v>
      </c>
      <c r="B407" s="1636" t="s">
        <v>529</v>
      </c>
      <c r="C407" s="1624">
        <v>11994700</v>
      </c>
      <c r="D407" s="1624">
        <v>7276464.4000000004</v>
      </c>
      <c r="E407" s="1627" t="s">
        <v>358</v>
      </c>
      <c r="F407" s="296" t="s">
        <v>530</v>
      </c>
      <c r="G407" s="232">
        <v>7259000</v>
      </c>
      <c r="H407" s="1630" t="s">
        <v>530</v>
      </c>
      <c r="I407" s="1633">
        <v>7250000</v>
      </c>
      <c r="J407" s="1627" t="s">
        <v>25</v>
      </c>
      <c r="K407" s="1610" t="s">
        <v>531</v>
      </c>
      <c r="L407" s="1610" t="s">
        <v>532</v>
      </c>
    </row>
    <row r="408" spans="1:12" ht="42" x14ac:dyDescent="0.2">
      <c r="A408" s="1612"/>
      <c r="B408" s="1637"/>
      <c r="C408" s="1626"/>
      <c r="D408" s="1626"/>
      <c r="E408" s="1629"/>
      <c r="F408" s="296" t="s">
        <v>524</v>
      </c>
      <c r="G408" s="232">
        <v>7275000</v>
      </c>
      <c r="H408" s="1632"/>
      <c r="I408" s="1635"/>
      <c r="J408" s="1629"/>
      <c r="K408" s="1612"/>
      <c r="L408" s="1612"/>
    </row>
    <row r="409" spans="1:12" ht="84" x14ac:dyDescent="0.2">
      <c r="A409" s="1610">
        <v>7</v>
      </c>
      <c r="B409" s="624" t="s">
        <v>533</v>
      </c>
      <c r="C409" s="1624">
        <v>24610000</v>
      </c>
      <c r="D409" s="1624">
        <v>24084630</v>
      </c>
      <c r="E409" s="1627" t="s">
        <v>358</v>
      </c>
      <c r="F409" s="296" t="s">
        <v>534</v>
      </c>
      <c r="G409" s="232">
        <v>17120000</v>
      </c>
      <c r="H409" s="1630" t="s">
        <v>534</v>
      </c>
      <c r="I409" s="1633">
        <v>17120000</v>
      </c>
      <c r="J409" s="1627" t="s">
        <v>25</v>
      </c>
      <c r="K409" s="1610" t="s">
        <v>535</v>
      </c>
      <c r="L409" s="1610" t="s">
        <v>536</v>
      </c>
    </row>
    <row r="410" spans="1:12" ht="42" x14ac:dyDescent="0.2">
      <c r="A410" s="1611"/>
      <c r="B410" s="71"/>
      <c r="C410" s="1625"/>
      <c r="D410" s="1625"/>
      <c r="E410" s="1628"/>
      <c r="F410" s="296" t="s">
        <v>537</v>
      </c>
      <c r="G410" s="232">
        <v>20453799</v>
      </c>
      <c r="H410" s="1631"/>
      <c r="I410" s="1634"/>
      <c r="J410" s="1628"/>
      <c r="K410" s="1611"/>
      <c r="L410" s="1611"/>
    </row>
    <row r="411" spans="1:12" ht="42" x14ac:dyDescent="0.2">
      <c r="A411" s="1612"/>
      <c r="B411" s="69"/>
      <c r="C411" s="1626"/>
      <c r="D411" s="1626"/>
      <c r="E411" s="1629"/>
      <c r="F411" s="296" t="s">
        <v>538</v>
      </c>
      <c r="G411" s="232">
        <v>21888888</v>
      </c>
      <c r="H411" s="1632"/>
      <c r="I411" s="1635"/>
      <c r="J411" s="1629"/>
      <c r="K411" s="1612"/>
      <c r="L411" s="1612"/>
    </row>
    <row r="412" spans="1:12" ht="42" x14ac:dyDescent="0.2">
      <c r="A412" s="70">
        <v>8</v>
      </c>
      <c r="B412" s="415" t="s">
        <v>539</v>
      </c>
      <c r="C412" s="440">
        <v>101147.1</v>
      </c>
      <c r="D412" s="440">
        <v>101147.1</v>
      </c>
      <c r="E412" s="452" t="s">
        <v>23</v>
      </c>
      <c r="F412" s="296" t="s">
        <v>514</v>
      </c>
      <c r="G412" s="232">
        <v>101147.1</v>
      </c>
      <c r="H412" s="296" t="s">
        <v>514</v>
      </c>
      <c r="I412" s="232">
        <v>101147.1</v>
      </c>
      <c r="J412" s="452" t="s">
        <v>35</v>
      </c>
      <c r="K412" s="102">
        <v>3300075448</v>
      </c>
      <c r="L412" s="102" t="s">
        <v>540</v>
      </c>
    </row>
    <row r="413" spans="1:12" ht="42" x14ac:dyDescent="0.2">
      <c r="A413" s="70">
        <v>9</v>
      </c>
      <c r="B413" s="415" t="s">
        <v>541</v>
      </c>
      <c r="C413" s="440">
        <v>62916</v>
      </c>
      <c r="D413" s="440">
        <v>62916</v>
      </c>
      <c r="E413" s="452" t="s">
        <v>23</v>
      </c>
      <c r="F413" s="435" t="s">
        <v>542</v>
      </c>
      <c r="G413" s="232">
        <v>62916</v>
      </c>
      <c r="H413" s="435" t="s">
        <v>542</v>
      </c>
      <c r="I413" s="232">
        <v>62916</v>
      </c>
      <c r="J413" s="452" t="s">
        <v>35</v>
      </c>
      <c r="K413" s="102">
        <v>3300075814</v>
      </c>
      <c r="L413" s="102" t="s">
        <v>543</v>
      </c>
    </row>
    <row r="414" spans="1:12" ht="42" x14ac:dyDescent="0.2">
      <c r="A414" s="102">
        <v>10</v>
      </c>
      <c r="B414" s="437" t="s">
        <v>544</v>
      </c>
      <c r="C414" s="438">
        <v>20116</v>
      </c>
      <c r="D414" s="438">
        <v>20116</v>
      </c>
      <c r="E414" s="452" t="s">
        <v>23</v>
      </c>
      <c r="F414" s="296" t="s">
        <v>545</v>
      </c>
      <c r="G414" s="232">
        <v>20116</v>
      </c>
      <c r="H414" s="296" t="s">
        <v>545</v>
      </c>
      <c r="I414" s="439">
        <v>20116</v>
      </c>
      <c r="J414" s="452" t="s">
        <v>35</v>
      </c>
      <c r="K414" s="102">
        <v>3300075816</v>
      </c>
      <c r="L414" s="102" t="s">
        <v>546</v>
      </c>
    </row>
    <row r="415" spans="1:12" ht="63" x14ac:dyDescent="0.2">
      <c r="A415" s="102">
        <v>11</v>
      </c>
      <c r="B415" s="437" t="s">
        <v>547</v>
      </c>
      <c r="C415" s="438">
        <v>32100</v>
      </c>
      <c r="D415" s="438">
        <v>32100</v>
      </c>
      <c r="E415" s="452" t="s">
        <v>23</v>
      </c>
      <c r="F415" s="296" t="s">
        <v>548</v>
      </c>
      <c r="G415" s="232">
        <v>32100</v>
      </c>
      <c r="H415" s="296" t="s">
        <v>548</v>
      </c>
      <c r="I415" s="439">
        <v>32100</v>
      </c>
      <c r="J415" s="452" t="s">
        <v>35</v>
      </c>
      <c r="K415" s="102">
        <v>3300075835</v>
      </c>
      <c r="L415" s="102" t="s">
        <v>549</v>
      </c>
    </row>
    <row r="416" spans="1:12" ht="42" x14ac:dyDescent="0.2">
      <c r="A416" s="102">
        <v>12</v>
      </c>
      <c r="B416" s="437" t="s">
        <v>550</v>
      </c>
      <c r="C416" s="438">
        <v>466241.8</v>
      </c>
      <c r="D416" s="438">
        <v>466241.8</v>
      </c>
      <c r="E416" s="452" t="s">
        <v>23</v>
      </c>
      <c r="F416" s="296" t="s">
        <v>551</v>
      </c>
      <c r="G416" s="232">
        <v>466241.8</v>
      </c>
      <c r="H416" s="296" t="s">
        <v>551</v>
      </c>
      <c r="I416" s="439">
        <v>466241.8</v>
      </c>
      <c r="J416" s="452" t="s">
        <v>35</v>
      </c>
      <c r="K416" s="102">
        <v>3300075820</v>
      </c>
      <c r="L416" s="102" t="s">
        <v>552</v>
      </c>
    </row>
    <row r="417" spans="1:12" x14ac:dyDescent="0.35">
      <c r="A417" s="441"/>
      <c r="B417" s="20"/>
      <c r="C417" s="161"/>
      <c r="D417" s="161"/>
      <c r="E417" s="20"/>
      <c r="F417" s="162"/>
      <c r="G417" s="163"/>
      <c r="H417" s="20"/>
      <c r="I417" s="164">
        <f>SUM(I400:I416)</f>
        <v>41471489.899999999</v>
      </c>
      <c r="J417" s="20"/>
      <c r="K417" s="20"/>
      <c r="L417" s="453"/>
    </row>
    <row r="418" spans="1:12" x14ac:dyDescent="0.35">
      <c r="A418" s="474"/>
      <c r="B418" s="259"/>
      <c r="C418" s="259"/>
      <c r="D418" s="475"/>
      <c r="E418" s="259"/>
      <c r="F418" s="259"/>
      <c r="G418" s="259"/>
      <c r="H418" s="259"/>
      <c r="I418" s="259"/>
      <c r="J418" s="476"/>
      <c r="K418" s="476" t="s">
        <v>42</v>
      </c>
    </row>
    <row r="419" spans="1:12" x14ac:dyDescent="0.35">
      <c r="A419" s="1597" t="s">
        <v>131</v>
      </c>
      <c r="B419" s="1597"/>
      <c r="C419" s="1597"/>
      <c r="D419" s="1597"/>
      <c r="E419" s="1597"/>
      <c r="F419" s="1597"/>
      <c r="G419" s="1597"/>
      <c r="H419" s="1597"/>
      <c r="I419" s="1597"/>
      <c r="J419" s="1597"/>
      <c r="K419" s="1597"/>
    </row>
    <row r="420" spans="1:12" x14ac:dyDescent="0.35">
      <c r="A420" s="1597" t="s">
        <v>553</v>
      </c>
      <c r="B420" s="1597"/>
      <c r="C420" s="1597"/>
      <c r="D420" s="1597"/>
      <c r="E420" s="1597"/>
      <c r="F420" s="1597"/>
      <c r="G420" s="1597"/>
      <c r="H420" s="1597"/>
      <c r="I420" s="1597"/>
      <c r="J420" s="1597"/>
      <c r="K420" s="1597"/>
    </row>
    <row r="421" spans="1:12" x14ac:dyDescent="0.35">
      <c r="A421" s="1598" t="s">
        <v>357</v>
      </c>
      <c r="B421" s="1598"/>
      <c r="C421" s="1598"/>
      <c r="D421" s="1598"/>
      <c r="E421" s="1598"/>
      <c r="F421" s="1598"/>
      <c r="G421" s="1598"/>
      <c r="H421" s="1598"/>
      <c r="I421" s="1598"/>
      <c r="J421" s="1598"/>
      <c r="K421" s="1598"/>
    </row>
    <row r="422" spans="1:12" x14ac:dyDescent="0.35">
      <c r="A422" s="1598"/>
      <c r="B422" s="1598"/>
      <c r="C422" s="1598"/>
      <c r="D422" s="1598"/>
      <c r="E422" s="1598"/>
      <c r="F422" s="1598"/>
      <c r="G422" s="1598"/>
      <c r="H422" s="1598"/>
      <c r="I422" s="1598"/>
      <c r="J422" s="1598"/>
      <c r="K422" s="1598"/>
    </row>
    <row r="423" spans="1:12" ht="42" x14ac:dyDescent="0.2">
      <c r="A423" s="1613" t="s">
        <v>1</v>
      </c>
      <c r="B423" s="1616" t="s">
        <v>554</v>
      </c>
      <c r="C423" s="492" t="s">
        <v>555</v>
      </c>
      <c r="D423" s="1617" t="s">
        <v>4</v>
      </c>
      <c r="E423" s="1617" t="s">
        <v>378</v>
      </c>
      <c r="F423" s="1620" t="s">
        <v>556</v>
      </c>
      <c r="G423" s="1621"/>
      <c r="H423" s="1620" t="s">
        <v>186</v>
      </c>
      <c r="I423" s="1621"/>
      <c r="J423" s="493" t="s">
        <v>8</v>
      </c>
      <c r="K423" s="494" t="s">
        <v>557</v>
      </c>
    </row>
    <row r="424" spans="1:12" ht="42" x14ac:dyDescent="0.2">
      <c r="A424" s="1614"/>
      <c r="B424" s="1616"/>
      <c r="C424" s="495" t="s">
        <v>558</v>
      </c>
      <c r="D424" s="1618"/>
      <c r="E424" s="1618"/>
      <c r="F424" s="1622"/>
      <c r="G424" s="1623"/>
      <c r="H424" s="1622"/>
      <c r="I424" s="1623"/>
      <c r="J424" s="496" t="s">
        <v>559</v>
      </c>
      <c r="K424" s="497" t="s">
        <v>560</v>
      </c>
    </row>
    <row r="425" spans="1:12" ht="42" x14ac:dyDescent="0.2">
      <c r="A425" s="1615"/>
      <c r="B425" s="1616"/>
      <c r="C425" s="498"/>
      <c r="D425" s="1619"/>
      <c r="E425" s="1619"/>
      <c r="F425" s="499" t="s">
        <v>10</v>
      </c>
      <c r="G425" s="500" t="s">
        <v>11</v>
      </c>
      <c r="H425" s="501"/>
      <c r="I425" s="502" t="s">
        <v>561</v>
      </c>
      <c r="J425" s="503"/>
      <c r="K425" s="504"/>
    </row>
    <row r="426" spans="1:12" ht="42" x14ac:dyDescent="0.35">
      <c r="A426" s="477">
        <v>1</v>
      </c>
      <c r="B426" s="472" t="s">
        <v>562</v>
      </c>
      <c r="C426" s="478">
        <v>2000000</v>
      </c>
      <c r="D426" s="478">
        <v>2138174</v>
      </c>
      <c r="E426" s="479" t="s">
        <v>164</v>
      </c>
      <c r="F426" s="480" t="s">
        <v>563</v>
      </c>
      <c r="G426" s="481">
        <v>2120000</v>
      </c>
      <c r="H426" s="480" t="s">
        <v>564</v>
      </c>
      <c r="I426" s="481">
        <v>2119983</v>
      </c>
      <c r="J426" s="326" t="s">
        <v>565</v>
      </c>
      <c r="K426" s="482" t="s">
        <v>566</v>
      </c>
    </row>
    <row r="427" spans="1:12" ht="42" x14ac:dyDescent="0.35">
      <c r="A427" s="477"/>
      <c r="B427" s="472" t="s">
        <v>567</v>
      </c>
      <c r="C427" s="483"/>
      <c r="D427" s="481"/>
      <c r="E427" s="484"/>
      <c r="F427" s="480"/>
      <c r="G427" s="481"/>
      <c r="H427" s="485"/>
      <c r="I427" s="481"/>
      <c r="J427" s="326"/>
      <c r="K427" s="482" t="s">
        <v>568</v>
      </c>
    </row>
    <row r="428" spans="1:12" ht="42" x14ac:dyDescent="0.35">
      <c r="A428" s="477"/>
      <c r="B428" s="472" t="s">
        <v>569</v>
      </c>
      <c r="C428" s="483"/>
      <c r="D428" s="481"/>
      <c r="E428" s="486"/>
      <c r="F428" s="480"/>
      <c r="G428" s="481"/>
      <c r="H428" s="487"/>
      <c r="I428" s="481"/>
      <c r="J428" s="326"/>
      <c r="K428" s="482" t="s">
        <v>570</v>
      </c>
    </row>
    <row r="429" spans="1:12" ht="21.75" thickBot="1" x14ac:dyDescent="0.4">
      <c r="A429" s="1581" t="s">
        <v>571</v>
      </c>
      <c r="B429" s="1582"/>
      <c r="C429" s="488">
        <f>SUM(C426:C428)</f>
        <v>2000000</v>
      </c>
      <c r="D429" s="488">
        <f>SUM(D426:D428)</f>
        <v>2138174</v>
      </c>
      <c r="E429" s="489"/>
      <c r="F429" s="489"/>
      <c r="G429" s="489"/>
      <c r="H429" s="489"/>
      <c r="I429" s="488">
        <f>SUM(I426:I428)</f>
        <v>2119983</v>
      </c>
      <c r="J429" s="490"/>
      <c r="K429" s="491"/>
    </row>
    <row r="430" spans="1:12" ht="21.75" thickTop="1" x14ac:dyDescent="0.35">
      <c r="A430" s="474"/>
      <c r="B430" s="259"/>
      <c r="C430" s="259"/>
      <c r="D430" s="475"/>
      <c r="E430" s="259"/>
      <c r="F430" s="259"/>
      <c r="G430" s="259"/>
      <c r="H430" s="259"/>
      <c r="I430" s="259"/>
      <c r="J430" s="476"/>
      <c r="K430" s="476" t="s">
        <v>42</v>
      </c>
    </row>
    <row r="431" spans="1:12" x14ac:dyDescent="0.35">
      <c r="A431" s="1597" t="s">
        <v>131</v>
      </c>
      <c r="B431" s="1597"/>
      <c r="C431" s="1597"/>
      <c r="D431" s="1597"/>
      <c r="E431" s="1597"/>
      <c r="F431" s="1597"/>
      <c r="G431" s="1597"/>
      <c r="H431" s="1597"/>
      <c r="I431" s="1597"/>
      <c r="J431" s="1597"/>
      <c r="K431" s="1597"/>
    </row>
    <row r="432" spans="1:12" x14ac:dyDescent="0.35">
      <c r="A432" s="1597" t="s">
        <v>553</v>
      </c>
      <c r="B432" s="1597"/>
      <c r="C432" s="1597"/>
      <c r="D432" s="1597"/>
      <c r="E432" s="1597"/>
      <c r="F432" s="1597"/>
      <c r="G432" s="1597"/>
      <c r="H432" s="1597"/>
      <c r="I432" s="1597"/>
      <c r="J432" s="1597"/>
      <c r="K432" s="1597"/>
    </row>
    <row r="433" spans="1:11" x14ac:dyDescent="0.35">
      <c r="A433" s="1598" t="s">
        <v>357</v>
      </c>
      <c r="B433" s="1598"/>
      <c r="C433" s="1598"/>
      <c r="D433" s="1598"/>
      <c r="E433" s="1598"/>
      <c r="F433" s="1598"/>
      <c r="G433" s="1598"/>
      <c r="H433" s="1598"/>
      <c r="I433" s="1598"/>
      <c r="J433" s="1598"/>
      <c r="K433" s="1598"/>
    </row>
    <row r="434" spans="1:11" x14ac:dyDescent="0.35">
      <c r="A434" s="1597"/>
      <c r="B434" s="1597"/>
      <c r="C434" s="1597"/>
      <c r="D434" s="1597"/>
      <c r="E434" s="1597"/>
      <c r="F434" s="1597"/>
      <c r="G434" s="1597"/>
      <c r="H434" s="1597"/>
      <c r="I434" s="1597"/>
      <c r="J434" s="1597"/>
      <c r="K434" s="505"/>
    </row>
    <row r="435" spans="1:11" ht="42" x14ac:dyDescent="0.2">
      <c r="A435" s="1599" t="s">
        <v>1</v>
      </c>
      <c r="B435" s="1602" t="s">
        <v>554</v>
      </c>
      <c r="C435" s="506" t="s">
        <v>555</v>
      </c>
      <c r="D435" s="1603" t="s">
        <v>4</v>
      </c>
      <c r="E435" s="1603" t="s">
        <v>378</v>
      </c>
      <c r="F435" s="1606" t="s">
        <v>556</v>
      </c>
      <c r="G435" s="1607"/>
      <c r="H435" s="1606" t="s">
        <v>186</v>
      </c>
      <c r="I435" s="1607"/>
      <c r="J435" s="507" t="s">
        <v>8</v>
      </c>
      <c r="K435" s="508" t="s">
        <v>557</v>
      </c>
    </row>
    <row r="436" spans="1:11" ht="42" x14ac:dyDescent="0.2">
      <c r="A436" s="1600"/>
      <c r="B436" s="1602"/>
      <c r="C436" s="509" t="s">
        <v>558</v>
      </c>
      <c r="D436" s="1604"/>
      <c r="E436" s="1604"/>
      <c r="F436" s="1608"/>
      <c r="G436" s="1609"/>
      <c r="H436" s="1608"/>
      <c r="I436" s="1609"/>
      <c r="J436" s="510" t="s">
        <v>559</v>
      </c>
      <c r="K436" s="511" t="s">
        <v>560</v>
      </c>
    </row>
    <row r="437" spans="1:11" ht="42" x14ac:dyDescent="0.2">
      <c r="A437" s="1601"/>
      <c r="B437" s="1602"/>
      <c r="C437" s="512"/>
      <c r="D437" s="1605"/>
      <c r="E437" s="1605"/>
      <c r="F437" s="513" t="s">
        <v>10</v>
      </c>
      <c r="G437" s="514" t="s">
        <v>11</v>
      </c>
      <c r="H437" s="514" t="s">
        <v>12</v>
      </c>
      <c r="I437" s="514" t="s">
        <v>561</v>
      </c>
      <c r="J437" s="515"/>
      <c r="K437" s="516"/>
    </row>
    <row r="438" spans="1:11" ht="168" x14ac:dyDescent="0.2">
      <c r="A438" s="529">
        <v>1</v>
      </c>
      <c r="B438" s="517" t="s">
        <v>639</v>
      </c>
      <c r="C438" s="530">
        <v>342251.4</v>
      </c>
      <c r="D438" s="530">
        <v>365515</v>
      </c>
      <c r="E438" s="531" t="s">
        <v>31</v>
      </c>
      <c r="F438" s="532" t="s">
        <v>573</v>
      </c>
      <c r="G438" s="530">
        <v>354701.93</v>
      </c>
      <c r="H438" s="532" t="s">
        <v>573</v>
      </c>
      <c r="I438" s="530">
        <v>354701.93</v>
      </c>
      <c r="J438" s="137"/>
      <c r="K438" s="71" t="s">
        <v>640</v>
      </c>
    </row>
    <row r="439" spans="1:11" ht="42" x14ac:dyDescent="0.2">
      <c r="A439" s="529">
        <v>2</v>
      </c>
      <c r="B439" s="517" t="s">
        <v>572</v>
      </c>
      <c r="C439" s="530">
        <v>169036.45</v>
      </c>
      <c r="D439" s="530">
        <v>180690</v>
      </c>
      <c r="E439" s="531" t="s">
        <v>31</v>
      </c>
      <c r="F439" s="532" t="s">
        <v>575</v>
      </c>
      <c r="G439" s="533">
        <v>174489.81</v>
      </c>
      <c r="H439" s="532" t="s">
        <v>575</v>
      </c>
      <c r="I439" s="533">
        <v>174489.81</v>
      </c>
      <c r="J439" s="137"/>
      <c r="K439" s="71" t="s">
        <v>576</v>
      </c>
    </row>
    <row r="440" spans="1:11" ht="42" x14ac:dyDescent="0.2">
      <c r="A440" s="529"/>
      <c r="B440" s="517" t="s">
        <v>577</v>
      </c>
      <c r="C440" s="533"/>
      <c r="D440" s="533"/>
      <c r="E440" s="534"/>
      <c r="F440" s="532"/>
      <c r="G440" s="533"/>
      <c r="H440" s="532"/>
      <c r="I440" s="533"/>
      <c r="J440" s="137"/>
      <c r="K440" s="71" t="s">
        <v>578</v>
      </c>
    </row>
    <row r="441" spans="1:11" ht="42" x14ac:dyDescent="0.2">
      <c r="A441" s="529"/>
      <c r="B441" s="517" t="s">
        <v>579</v>
      </c>
      <c r="C441" s="533"/>
      <c r="D441" s="533"/>
      <c r="E441" s="534"/>
      <c r="F441" s="532"/>
      <c r="G441" s="533"/>
      <c r="H441" s="532"/>
      <c r="I441" s="533"/>
      <c r="J441" s="137"/>
      <c r="K441" s="71" t="s">
        <v>580</v>
      </c>
    </row>
    <row r="442" spans="1:11" ht="42" x14ac:dyDescent="0.2">
      <c r="A442" s="529"/>
      <c r="B442" s="517" t="s">
        <v>581</v>
      </c>
      <c r="C442" s="533"/>
      <c r="D442" s="533"/>
      <c r="E442" s="534"/>
      <c r="F442" s="532"/>
      <c r="G442" s="533"/>
      <c r="H442" s="532"/>
      <c r="I442" s="533"/>
      <c r="J442" s="137"/>
      <c r="K442" s="71"/>
    </row>
    <row r="443" spans="1:11" ht="42" x14ac:dyDescent="0.2">
      <c r="A443" s="535"/>
      <c r="B443" s="518" t="s">
        <v>582</v>
      </c>
      <c r="C443" s="536"/>
      <c r="D443" s="536"/>
      <c r="E443" s="537"/>
      <c r="F443" s="284"/>
      <c r="G443" s="536"/>
      <c r="H443" s="284"/>
      <c r="I443" s="536"/>
      <c r="J443" s="538"/>
      <c r="K443" s="69"/>
    </row>
    <row r="444" spans="1:11" ht="42" x14ac:dyDescent="0.2">
      <c r="A444" s="529">
        <v>3</v>
      </c>
      <c r="B444" s="517" t="s">
        <v>583</v>
      </c>
      <c r="C444" s="530">
        <v>285260</v>
      </c>
      <c r="D444" s="530">
        <v>305228.2</v>
      </c>
      <c r="E444" s="531" t="s">
        <v>31</v>
      </c>
      <c r="F444" s="532" t="s">
        <v>584</v>
      </c>
      <c r="G444" s="533">
        <v>305228.2</v>
      </c>
      <c r="H444" s="532" t="s">
        <v>584</v>
      </c>
      <c r="I444" s="533">
        <v>305228.2</v>
      </c>
      <c r="J444" s="137"/>
      <c r="K444" s="71" t="s">
        <v>585</v>
      </c>
    </row>
    <row r="445" spans="1:11" ht="42" x14ac:dyDescent="0.2">
      <c r="A445" s="529"/>
      <c r="B445" s="517" t="s">
        <v>586</v>
      </c>
      <c r="C445" s="533"/>
      <c r="D445" s="533"/>
      <c r="E445" s="534"/>
      <c r="F445" s="532"/>
      <c r="G445" s="533"/>
      <c r="H445" s="532"/>
      <c r="I445" s="533"/>
      <c r="J445" s="137"/>
      <c r="K445" s="71" t="s">
        <v>587</v>
      </c>
    </row>
    <row r="446" spans="1:11" ht="42" x14ac:dyDescent="0.2">
      <c r="A446" s="535"/>
      <c r="B446" s="518"/>
      <c r="C446" s="536"/>
      <c r="D446" s="536"/>
      <c r="E446" s="537"/>
      <c r="F446" s="284"/>
      <c r="G446" s="536"/>
      <c r="H446" s="284"/>
      <c r="I446" s="536"/>
      <c r="J446" s="538"/>
      <c r="K446" s="69" t="s">
        <v>588</v>
      </c>
    </row>
    <row r="447" spans="1:11" ht="42" x14ac:dyDescent="0.2">
      <c r="A447" s="529">
        <v>4</v>
      </c>
      <c r="B447" s="517" t="s">
        <v>572</v>
      </c>
      <c r="C447" s="530">
        <v>280373.83</v>
      </c>
      <c r="D447" s="530">
        <v>292965</v>
      </c>
      <c r="E447" s="531" t="s">
        <v>31</v>
      </c>
      <c r="F447" s="532" t="s">
        <v>589</v>
      </c>
      <c r="G447" s="533">
        <v>283992.84000000003</v>
      </c>
      <c r="H447" s="532" t="s">
        <v>589</v>
      </c>
      <c r="I447" s="533">
        <v>283992.84000000003</v>
      </c>
      <c r="J447" s="137"/>
      <c r="K447" s="71" t="s">
        <v>590</v>
      </c>
    </row>
    <row r="448" spans="1:11" ht="42" x14ac:dyDescent="0.2">
      <c r="A448" s="529"/>
      <c r="B448" s="517" t="s">
        <v>574</v>
      </c>
      <c r="C448" s="533"/>
      <c r="D448" s="533"/>
      <c r="E448" s="534"/>
      <c r="F448" s="532"/>
      <c r="G448" s="533"/>
      <c r="H448" s="532"/>
      <c r="I448" s="533"/>
      <c r="J448" s="137"/>
      <c r="K448" s="71" t="s">
        <v>591</v>
      </c>
    </row>
    <row r="449" spans="1:11" ht="42" x14ac:dyDescent="0.2">
      <c r="A449" s="529"/>
      <c r="B449" s="517" t="s">
        <v>592</v>
      </c>
      <c r="C449" s="533"/>
      <c r="D449" s="533"/>
      <c r="E449" s="534"/>
      <c r="F449" s="532"/>
      <c r="G449" s="533"/>
      <c r="H449" s="532"/>
      <c r="I449" s="533"/>
      <c r="J449" s="137"/>
      <c r="K449" s="71" t="s">
        <v>588</v>
      </c>
    </row>
    <row r="450" spans="1:11" ht="42" x14ac:dyDescent="0.2">
      <c r="A450" s="529"/>
      <c r="B450" s="517" t="s">
        <v>593</v>
      </c>
      <c r="C450" s="533"/>
      <c r="D450" s="533"/>
      <c r="E450" s="534"/>
      <c r="F450" s="532"/>
      <c r="G450" s="533"/>
      <c r="H450" s="532"/>
      <c r="I450" s="533"/>
      <c r="J450" s="137"/>
      <c r="K450" s="71"/>
    </row>
    <row r="451" spans="1:11" x14ac:dyDescent="0.2">
      <c r="A451" s="535"/>
      <c r="B451" s="518" t="s">
        <v>594</v>
      </c>
      <c r="C451" s="536"/>
      <c r="D451" s="536"/>
      <c r="E451" s="537"/>
      <c r="F451" s="284"/>
      <c r="G451" s="536"/>
      <c r="H451" s="284"/>
      <c r="I451" s="536"/>
      <c r="J451" s="538"/>
      <c r="K451" s="69"/>
    </row>
    <row r="452" spans="1:11" ht="42" x14ac:dyDescent="0.2">
      <c r="A452" s="539">
        <v>5</v>
      </c>
      <c r="B452" s="519" t="s">
        <v>572</v>
      </c>
      <c r="C452" s="530">
        <v>300000</v>
      </c>
      <c r="D452" s="530">
        <v>299770</v>
      </c>
      <c r="E452" s="531" t="s">
        <v>31</v>
      </c>
      <c r="F452" s="540" t="s">
        <v>595</v>
      </c>
      <c r="G452" s="541">
        <v>288809.55</v>
      </c>
      <c r="H452" s="540" t="s">
        <v>595</v>
      </c>
      <c r="I452" s="541">
        <v>288809.55</v>
      </c>
      <c r="J452" s="542"/>
      <c r="K452" s="71" t="s">
        <v>596</v>
      </c>
    </row>
    <row r="453" spans="1:11" ht="42" x14ac:dyDescent="0.2">
      <c r="A453" s="529"/>
      <c r="B453" s="517" t="s">
        <v>574</v>
      </c>
      <c r="C453" s="533"/>
      <c r="D453" s="533"/>
      <c r="E453" s="534"/>
      <c r="F453" s="532"/>
      <c r="G453" s="533"/>
      <c r="H453" s="532"/>
      <c r="I453" s="533"/>
      <c r="J453" s="137"/>
      <c r="K453" s="71" t="s">
        <v>597</v>
      </c>
    </row>
    <row r="454" spans="1:11" ht="42" x14ac:dyDescent="0.2">
      <c r="A454" s="529"/>
      <c r="B454" s="517" t="s">
        <v>598</v>
      </c>
      <c r="C454" s="533"/>
      <c r="D454" s="533"/>
      <c r="E454" s="534"/>
      <c r="F454" s="532"/>
      <c r="G454" s="533"/>
      <c r="H454" s="532"/>
      <c r="I454" s="533"/>
      <c r="J454" s="137"/>
      <c r="K454" s="71" t="s">
        <v>599</v>
      </c>
    </row>
    <row r="455" spans="1:11" ht="42" x14ac:dyDescent="0.2">
      <c r="A455" s="529"/>
      <c r="B455" s="517" t="s">
        <v>593</v>
      </c>
      <c r="C455" s="533"/>
      <c r="D455" s="533"/>
      <c r="E455" s="534"/>
      <c r="F455" s="532"/>
      <c r="G455" s="533"/>
      <c r="H455" s="532"/>
      <c r="I455" s="533"/>
      <c r="J455" s="137"/>
      <c r="K455" s="71"/>
    </row>
    <row r="456" spans="1:11" x14ac:dyDescent="0.2">
      <c r="A456" s="535"/>
      <c r="B456" s="518" t="s">
        <v>594</v>
      </c>
      <c r="C456" s="536"/>
      <c r="D456" s="536"/>
      <c r="E456" s="537"/>
      <c r="F456" s="284"/>
      <c r="G456" s="536"/>
      <c r="H456" s="284"/>
      <c r="I456" s="536"/>
      <c r="J456" s="538"/>
      <c r="K456" s="69"/>
    </row>
    <row r="457" spans="1:11" ht="42" x14ac:dyDescent="0.2">
      <c r="A457" s="529">
        <v>6</v>
      </c>
      <c r="B457" s="517" t="s">
        <v>572</v>
      </c>
      <c r="C457" s="530">
        <v>180000</v>
      </c>
      <c r="D457" s="530">
        <v>167276</v>
      </c>
      <c r="E457" s="531" t="s">
        <v>31</v>
      </c>
      <c r="F457" s="532" t="s">
        <v>600</v>
      </c>
      <c r="G457" s="533">
        <v>162200.23000000001</v>
      </c>
      <c r="H457" s="532" t="s">
        <v>600</v>
      </c>
      <c r="I457" s="533">
        <v>162200.23000000001</v>
      </c>
      <c r="J457" s="137"/>
      <c r="K457" s="71" t="s">
        <v>601</v>
      </c>
    </row>
    <row r="458" spans="1:11" ht="42" x14ac:dyDescent="0.2">
      <c r="A458" s="529"/>
      <c r="B458" s="517" t="s">
        <v>574</v>
      </c>
      <c r="C458" s="533"/>
      <c r="D458" s="533"/>
      <c r="E458" s="534"/>
      <c r="F458" s="532"/>
      <c r="G458" s="533"/>
      <c r="H458" s="532"/>
      <c r="I458" s="533"/>
      <c r="J458" s="137"/>
      <c r="K458" s="71" t="s">
        <v>602</v>
      </c>
    </row>
    <row r="459" spans="1:11" ht="42" x14ac:dyDescent="0.2">
      <c r="A459" s="529"/>
      <c r="B459" s="517" t="s">
        <v>603</v>
      </c>
      <c r="C459" s="533"/>
      <c r="D459" s="533"/>
      <c r="E459" s="534"/>
      <c r="F459" s="532"/>
      <c r="G459" s="533"/>
      <c r="H459" s="532"/>
      <c r="I459" s="533"/>
      <c r="J459" s="137"/>
      <c r="K459" s="71" t="s">
        <v>588</v>
      </c>
    </row>
    <row r="460" spans="1:11" ht="42" x14ac:dyDescent="0.2">
      <c r="A460" s="529"/>
      <c r="B460" s="517" t="s">
        <v>604</v>
      </c>
      <c r="C460" s="533"/>
      <c r="D460" s="533"/>
      <c r="E460" s="534"/>
      <c r="F460" s="532"/>
      <c r="G460" s="533"/>
      <c r="H460" s="532"/>
      <c r="I460" s="533"/>
      <c r="J460" s="137"/>
      <c r="K460" s="71"/>
    </row>
    <row r="461" spans="1:11" ht="42" x14ac:dyDescent="0.2">
      <c r="A461" s="535"/>
      <c r="B461" s="518" t="s">
        <v>605</v>
      </c>
      <c r="C461" s="536"/>
      <c r="D461" s="536"/>
      <c r="E461" s="537"/>
      <c r="F461" s="284"/>
      <c r="G461" s="536"/>
      <c r="H461" s="284"/>
      <c r="I461" s="536"/>
      <c r="J461" s="538"/>
      <c r="K461" s="69"/>
    </row>
    <row r="462" spans="1:11" ht="42" x14ac:dyDescent="0.2">
      <c r="A462" s="529">
        <v>7</v>
      </c>
      <c r="B462" s="517" t="s">
        <v>572</v>
      </c>
      <c r="C462" s="530">
        <v>400000</v>
      </c>
      <c r="D462" s="530">
        <v>398859</v>
      </c>
      <c r="E462" s="531" t="s">
        <v>31</v>
      </c>
      <c r="F462" s="532" t="s">
        <v>315</v>
      </c>
      <c r="G462" s="533">
        <v>385865.79</v>
      </c>
      <c r="H462" s="532" t="s">
        <v>315</v>
      </c>
      <c r="I462" s="533">
        <v>385865.79</v>
      </c>
      <c r="J462" s="137"/>
      <c r="K462" s="71" t="s">
        <v>606</v>
      </c>
    </row>
    <row r="463" spans="1:11" ht="42" x14ac:dyDescent="0.2">
      <c r="A463" s="529"/>
      <c r="B463" s="517" t="s">
        <v>574</v>
      </c>
      <c r="C463" s="533"/>
      <c r="D463" s="533"/>
      <c r="E463" s="534"/>
      <c r="F463" s="532"/>
      <c r="G463" s="533"/>
      <c r="H463" s="532"/>
      <c r="I463" s="533"/>
      <c r="J463" s="137"/>
      <c r="K463" s="71" t="s">
        <v>607</v>
      </c>
    </row>
    <row r="464" spans="1:11" ht="42" x14ac:dyDescent="0.2">
      <c r="A464" s="529"/>
      <c r="B464" s="517" t="s">
        <v>608</v>
      </c>
      <c r="C464" s="533"/>
      <c r="D464" s="533"/>
      <c r="E464" s="534"/>
      <c r="F464" s="532"/>
      <c r="G464" s="533"/>
      <c r="H464" s="532"/>
      <c r="I464" s="533"/>
      <c r="J464" s="137"/>
      <c r="K464" s="71" t="s">
        <v>609</v>
      </c>
    </row>
    <row r="465" spans="1:11" ht="42" x14ac:dyDescent="0.2">
      <c r="A465" s="529"/>
      <c r="B465" s="517" t="s">
        <v>610</v>
      </c>
      <c r="C465" s="533"/>
      <c r="D465" s="533"/>
      <c r="E465" s="534"/>
      <c r="F465" s="532"/>
      <c r="G465" s="533"/>
      <c r="H465" s="532"/>
      <c r="I465" s="533"/>
      <c r="J465" s="137"/>
      <c r="K465" s="71"/>
    </row>
    <row r="466" spans="1:11" ht="42" x14ac:dyDescent="0.2">
      <c r="A466" s="535"/>
      <c r="B466" s="518" t="s">
        <v>605</v>
      </c>
      <c r="C466" s="536"/>
      <c r="D466" s="536"/>
      <c r="E466" s="537"/>
      <c r="F466" s="284"/>
      <c r="G466" s="536"/>
      <c r="H466" s="284"/>
      <c r="I466" s="536"/>
      <c r="J466" s="538"/>
      <c r="K466" s="69"/>
    </row>
    <row r="467" spans="1:11" ht="42" x14ac:dyDescent="0.2">
      <c r="A467" s="529">
        <v>8</v>
      </c>
      <c r="B467" s="517" t="s">
        <v>611</v>
      </c>
      <c r="C467" s="530">
        <v>3500</v>
      </c>
      <c r="D467" s="530">
        <v>3745</v>
      </c>
      <c r="E467" s="531" t="s">
        <v>31</v>
      </c>
      <c r="F467" s="532" t="s">
        <v>612</v>
      </c>
      <c r="G467" s="533">
        <v>3745</v>
      </c>
      <c r="H467" s="532" t="s">
        <v>612</v>
      </c>
      <c r="I467" s="533">
        <v>3745</v>
      </c>
      <c r="J467" s="137"/>
      <c r="K467" s="71" t="s">
        <v>613</v>
      </c>
    </row>
    <row r="468" spans="1:11" ht="42" x14ac:dyDescent="0.2">
      <c r="A468" s="535"/>
      <c r="B468" s="518" t="s">
        <v>614</v>
      </c>
      <c r="C468" s="536"/>
      <c r="D468" s="536"/>
      <c r="E468" s="537"/>
      <c r="F468" s="284"/>
      <c r="G468" s="536"/>
      <c r="H468" s="284"/>
      <c r="I468" s="536"/>
      <c r="J468" s="538"/>
      <c r="K468" s="69" t="s">
        <v>615</v>
      </c>
    </row>
    <row r="469" spans="1:11" ht="42" x14ac:dyDescent="0.2">
      <c r="A469" s="529">
        <v>9</v>
      </c>
      <c r="B469" s="517" t="s">
        <v>616</v>
      </c>
      <c r="C469" s="530">
        <v>7630</v>
      </c>
      <c r="D469" s="530">
        <v>8164.1</v>
      </c>
      <c r="E469" s="531" t="s">
        <v>31</v>
      </c>
      <c r="F469" s="532" t="s">
        <v>617</v>
      </c>
      <c r="G469" s="533">
        <v>8164.1</v>
      </c>
      <c r="H469" s="532" t="s">
        <v>617</v>
      </c>
      <c r="I469" s="533">
        <v>8164.1</v>
      </c>
      <c r="J469" s="137"/>
      <c r="K469" s="71" t="s">
        <v>618</v>
      </c>
    </row>
    <row r="470" spans="1:11" ht="42" x14ac:dyDescent="0.2">
      <c r="A470" s="535"/>
      <c r="B470" s="518" t="s">
        <v>619</v>
      </c>
      <c r="C470" s="536"/>
      <c r="D470" s="536"/>
      <c r="E470" s="537"/>
      <c r="F470" s="284"/>
      <c r="G470" s="536"/>
      <c r="H470" s="284"/>
      <c r="I470" s="536"/>
      <c r="J470" s="538"/>
      <c r="K470" s="69" t="s">
        <v>620</v>
      </c>
    </row>
    <row r="471" spans="1:11" ht="42" x14ac:dyDescent="0.2">
      <c r="A471" s="529">
        <v>10</v>
      </c>
      <c r="B471" s="517" t="s">
        <v>621</v>
      </c>
      <c r="C471" s="530">
        <v>1780</v>
      </c>
      <c r="D471" s="530">
        <v>1904.6</v>
      </c>
      <c r="E471" s="531" t="s">
        <v>31</v>
      </c>
      <c r="F471" s="532" t="s">
        <v>622</v>
      </c>
      <c r="G471" s="533">
        <v>1904.6</v>
      </c>
      <c r="H471" s="532" t="s">
        <v>622</v>
      </c>
      <c r="I471" s="533">
        <v>1904.6</v>
      </c>
      <c r="J471" s="137"/>
      <c r="K471" s="71" t="s">
        <v>623</v>
      </c>
    </row>
    <row r="472" spans="1:11" ht="42" x14ac:dyDescent="0.2">
      <c r="A472" s="535"/>
      <c r="B472" s="518"/>
      <c r="C472" s="536"/>
      <c r="D472" s="536"/>
      <c r="E472" s="537"/>
      <c r="F472" s="284"/>
      <c r="G472" s="536"/>
      <c r="H472" s="284"/>
      <c r="I472" s="536"/>
      <c r="J472" s="538"/>
      <c r="K472" s="69" t="s">
        <v>624</v>
      </c>
    </row>
    <row r="473" spans="1:11" ht="63" x14ac:dyDescent="0.2">
      <c r="A473" s="529">
        <v>11</v>
      </c>
      <c r="B473" s="517" t="s">
        <v>625</v>
      </c>
      <c r="C473" s="530">
        <v>20450</v>
      </c>
      <c r="D473" s="530">
        <v>21881.5</v>
      </c>
      <c r="E473" s="531" t="s">
        <v>31</v>
      </c>
      <c r="F473" s="532" t="s">
        <v>626</v>
      </c>
      <c r="G473" s="533">
        <v>21881.5</v>
      </c>
      <c r="H473" s="532" t="s">
        <v>626</v>
      </c>
      <c r="I473" s="533">
        <v>21881.5</v>
      </c>
      <c r="J473" s="137"/>
      <c r="K473" s="71" t="s">
        <v>627</v>
      </c>
    </row>
    <row r="474" spans="1:11" ht="42" x14ac:dyDescent="0.2">
      <c r="A474" s="535"/>
      <c r="B474" s="518" t="s">
        <v>628</v>
      </c>
      <c r="C474" s="536"/>
      <c r="D474" s="536"/>
      <c r="E474" s="537"/>
      <c r="F474" s="284"/>
      <c r="G474" s="536"/>
      <c r="H474" s="284"/>
      <c r="I474" s="536"/>
      <c r="J474" s="538"/>
      <c r="K474" s="69" t="s">
        <v>629</v>
      </c>
    </row>
    <row r="475" spans="1:11" ht="42" x14ac:dyDescent="0.2">
      <c r="A475" s="529">
        <v>12</v>
      </c>
      <c r="B475" s="517" t="s">
        <v>630</v>
      </c>
      <c r="C475" s="530">
        <v>22000</v>
      </c>
      <c r="D475" s="530">
        <v>23540</v>
      </c>
      <c r="E475" s="531" t="s">
        <v>31</v>
      </c>
      <c r="F475" s="532" t="s">
        <v>631</v>
      </c>
      <c r="G475" s="533">
        <v>23540</v>
      </c>
      <c r="H475" s="532" t="s">
        <v>631</v>
      </c>
      <c r="I475" s="533">
        <v>23540</v>
      </c>
      <c r="J475" s="137"/>
      <c r="K475" s="71" t="s">
        <v>632</v>
      </c>
    </row>
    <row r="476" spans="1:11" ht="42" x14ac:dyDescent="0.2">
      <c r="A476" s="535"/>
      <c r="B476" s="518" t="s">
        <v>614</v>
      </c>
      <c r="C476" s="536"/>
      <c r="D476" s="536"/>
      <c r="E476" s="537"/>
      <c r="F476" s="284"/>
      <c r="G476" s="536"/>
      <c r="H476" s="284"/>
      <c r="I476" s="536"/>
      <c r="J476" s="538"/>
      <c r="K476" s="69" t="s">
        <v>629</v>
      </c>
    </row>
    <row r="477" spans="1:11" ht="42" x14ac:dyDescent="0.2">
      <c r="A477" s="529">
        <v>13</v>
      </c>
      <c r="B477" s="517" t="s">
        <v>633</v>
      </c>
      <c r="C477" s="530">
        <v>23838.25</v>
      </c>
      <c r="D477" s="530">
        <f>(C477*7%)+C477</f>
        <v>25506.927500000002</v>
      </c>
      <c r="E477" s="531" t="s">
        <v>31</v>
      </c>
      <c r="F477" s="532" t="s">
        <v>634</v>
      </c>
      <c r="G477" s="533">
        <v>25720.66</v>
      </c>
      <c r="H477" s="532" t="s">
        <v>634</v>
      </c>
      <c r="I477" s="533">
        <v>25720.66</v>
      </c>
      <c r="J477" s="137"/>
      <c r="K477" s="71" t="s">
        <v>635</v>
      </c>
    </row>
    <row r="478" spans="1:11" ht="42" x14ac:dyDescent="0.2">
      <c r="A478" s="535"/>
      <c r="B478" s="518"/>
      <c r="C478" s="536"/>
      <c r="D478" s="536"/>
      <c r="E478" s="537"/>
      <c r="F478" s="284"/>
      <c r="G478" s="536"/>
      <c r="H478" s="284"/>
      <c r="I478" s="536"/>
      <c r="J478" s="538"/>
      <c r="K478" s="69" t="s">
        <v>636</v>
      </c>
    </row>
    <row r="479" spans="1:11" ht="21.75" thickBot="1" x14ac:dyDescent="0.25">
      <c r="A479" s="1579" t="s">
        <v>637</v>
      </c>
      <c r="B479" s="1580"/>
      <c r="C479" s="543">
        <f>SUM(C438:C478)</f>
        <v>2036119.9300000002</v>
      </c>
      <c r="D479" s="543">
        <f>SUM(D438:D478)</f>
        <v>2095045.3275000001</v>
      </c>
      <c r="E479" s="544"/>
      <c r="F479" s="545"/>
      <c r="G479" s="546"/>
      <c r="H479" s="5"/>
      <c r="I479" s="543">
        <f>SUM(I438:I478)</f>
        <v>2040244.2100000002</v>
      </c>
      <c r="J479" s="5"/>
      <c r="K479" s="5"/>
    </row>
    <row r="480" spans="1:11" ht="22.5" thickTop="1" thickBot="1" x14ac:dyDescent="0.4">
      <c r="A480" s="1581" t="s">
        <v>638</v>
      </c>
      <c r="B480" s="1582"/>
      <c r="C480" s="524">
        <f>2000000+2036119.93</f>
        <v>4036119.9299999997</v>
      </c>
      <c r="D480" s="525">
        <f>2138174+2095045.33</f>
        <v>4233219.33</v>
      </c>
      <c r="E480" s="526"/>
      <c r="F480" s="527"/>
      <c r="G480" s="527"/>
      <c r="H480" s="528"/>
      <c r="I480" s="524">
        <f>2119983+2040244.21</f>
        <v>4160227.21</v>
      </c>
      <c r="J480" s="523"/>
      <c r="K480" s="523"/>
    </row>
    <row r="481" spans="1:11" ht="21.75" thickTop="1" x14ac:dyDescent="0.35">
      <c r="A481" s="1583" t="s">
        <v>131</v>
      </c>
      <c r="B481" s="1583"/>
      <c r="C481" s="1583"/>
      <c r="D481" s="1583"/>
      <c r="E481" s="1583"/>
      <c r="F481" s="1583"/>
      <c r="G481" s="1583"/>
      <c r="H481" s="1583"/>
      <c r="I481" s="1583"/>
      <c r="J481" s="1583"/>
    </row>
    <row r="482" spans="1:11" x14ac:dyDescent="0.35">
      <c r="A482" s="1583" t="s">
        <v>553</v>
      </c>
      <c r="B482" s="1583"/>
      <c r="C482" s="1583"/>
      <c r="D482" s="1583"/>
      <c r="E482" s="1583"/>
      <c r="F482" s="1583"/>
      <c r="G482" s="1583"/>
      <c r="H482" s="1583"/>
      <c r="I482" s="1583"/>
      <c r="J482" s="1583"/>
    </row>
    <row r="483" spans="1:11" x14ac:dyDescent="0.35">
      <c r="A483" s="1584" t="s">
        <v>357</v>
      </c>
      <c r="B483" s="1584"/>
      <c r="C483" s="1584"/>
      <c r="D483" s="1584"/>
      <c r="E483" s="1584"/>
      <c r="F483" s="1584"/>
      <c r="G483" s="1584"/>
      <c r="H483" s="1584"/>
      <c r="I483" s="1584"/>
      <c r="J483" s="1584"/>
    </row>
    <row r="484" spans="1:11" x14ac:dyDescent="0.3">
      <c r="A484" s="1585"/>
      <c r="B484" s="1585"/>
      <c r="C484" s="1585"/>
      <c r="D484" s="1585"/>
      <c r="E484" s="1585"/>
      <c r="F484" s="1585"/>
      <c r="G484" s="1585"/>
      <c r="H484" s="1585"/>
      <c r="I484" s="1585"/>
      <c r="J484" s="1585"/>
    </row>
    <row r="485" spans="1:11" ht="42" x14ac:dyDescent="0.35">
      <c r="A485" s="1586" t="s">
        <v>1</v>
      </c>
      <c r="B485" s="1589" t="s">
        <v>144</v>
      </c>
      <c r="C485" s="549" t="s">
        <v>555</v>
      </c>
      <c r="D485" s="1590" t="s">
        <v>4</v>
      </c>
      <c r="E485" s="1590" t="s">
        <v>48</v>
      </c>
      <c r="F485" s="1593" t="s">
        <v>641</v>
      </c>
      <c r="G485" s="1594"/>
      <c r="H485" s="1593" t="s">
        <v>7</v>
      </c>
      <c r="I485" s="1594"/>
      <c r="J485" s="550" t="s">
        <v>557</v>
      </c>
    </row>
    <row r="486" spans="1:11" ht="42" x14ac:dyDescent="0.35">
      <c r="A486" s="1587"/>
      <c r="B486" s="1589"/>
      <c r="C486" s="551" t="s">
        <v>642</v>
      </c>
      <c r="D486" s="1591"/>
      <c r="E486" s="1591"/>
      <c r="F486" s="1595"/>
      <c r="G486" s="1596"/>
      <c r="H486" s="1595"/>
      <c r="I486" s="1596"/>
      <c r="J486" s="552" t="s">
        <v>643</v>
      </c>
    </row>
    <row r="487" spans="1:11" ht="42" x14ac:dyDescent="0.35">
      <c r="A487" s="1588"/>
      <c r="B487" s="1589"/>
      <c r="C487" s="553"/>
      <c r="D487" s="1592"/>
      <c r="E487" s="1592"/>
      <c r="F487" s="554" t="s">
        <v>10</v>
      </c>
      <c r="G487" s="555" t="s">
        <v>11</v>
      </c>
      <c r="H487" s="555" t="s">
        <v>12</v>
      </c>
      <c r="I487" s="555" t="s">
        <v>13</v>
      </c>
      <c r="J487" s="556"/>
    </row>
    <row r="488" spans="1:11" ht="105" x14ac:dyDescent="0.2">
      <c r="A488" s="535">
        <v>1</v>
      </c>
      <c r="B488" s="459" t="s">
        <v>644</v>
      </c>
      <c r="C488" s="536">
        <v>1080</v>
      </c>
      <c r="D488" s="536">
        <v>1155.5999999999999</v>
      </c>
      <c r="E488" s="547" t="s">
        <v>31</v>
      </c>
      <c r="F488" s="277" t="s">
        <v>645</v>
      </c>
      <c r="G488" s="548">
        <v>1155.5999999999999</v>
      </c>
      <c r="H488" s="277" t="s">
        <v>645</v>
      </c>
      <c r="I488" s="548">
        <v>1155.5999999999999</v>
      </c>
      <c r="J488" s="65" t="s">
        <v>646</v>
      </c>
    </row>
    <row r="489" spans="1:11" ht="21.75" thickBot="1" x14ac:dyDescent="0.4">
      <c r="A489" s="1566" t="s">
        <v>647</v>
      </c>
      <c r="B489" s="1567"/>
      <c r="C489" s="520">
        <f>SUM(C488:C488)</f>
        <v>1080</v>
      </c>
      <c r="D489" s="520">
        <f>SUM(D488:D488)</f>
        <v>1155.5999999999999</v>
      </c>
      <c r="E489" s="328"/>
      <c r="F489" s="521"/>
      <c r="G489" s="522"/>
      <c r="H489" s="523"/>
      <c r="I489" s="520">
        <f>SUM(I488:I488)</f>
        <v>1155.5999999999999</v>
      </c>
      <c r="J489" s="1195"/>
    </row>
    <row r="490" spans="1:11" ht="21.75" thickTop="1" x14ac:dyDescent="0.35">
      <c r="A490" s="561"/>
      <c r="B490" s="562"/>
      <c r="C490" s="562"/>
      <c r="D490" s="562"/>
      <c r="E490" s="562"/>
      <c r="F490" s="562"/>
      <c r="G490" s="562"/>
      <c r="H490" s="563"/>
      <c r="I490" s="562"/>
      <c r="J490" s="562"/>
      <c r="K490" s="564" t="s">
        <v>42</v>
      </c>
    </row>
    <row r="491" spans="1:11" x14ac:dyDescent="0.2">
      <c r="A491" s="1568" t="s">
        <v>648</v>
      </c>
      <c r="B491" s="1568"/>
      <c r="C491" s="1568"/>
      <c r="D491" s="1568"/>
      <c r="E491" s="1568"/>
      <c r="F491" s="1568"/>
      <c r="G491" s="1568"/>
      <c r="H491" s="1568"/>
      <c r="I491" s="1568"/>
      <c r="J491" s="1568"/>
      <c r="K491" s="1568"/>
    </row>
    <row r="492" spans="1:11" x14ac:dyDescent="0.2">
      <c r="A492" s="1569" t="s">
        <v>649</v>
      </c>
      <c r="B492" s="1569"/>
      <c r="C492" s="1569"/>
      <c r="D492" s="1569"/>
      <c r="E492" s="1569"/>
      <c r="F492" s="1569"/>
      <c r="G492" s="1569"/>
      <c r="H492" s="1569"/>
      <c r="I492" s="1569"/>
      <c r="J492" s="1569"/>
      <c r="K492" s="1569"/>
    </row>
    <row r="493" spans="1:11" x14ac:dyDescent="0.2">
      <c r="A493" s="1570" t="s">
        <v>357</v>
      </c>
      <c r="B493" s="1570"/>
      <c r="C493" s="1570"/>
      <c r="D493" s="1570"/>
      <c r="E493" s="1570"/>
      <c r="F493" s="1570"/>
      <c r="G493" s="1570"/>
      <c r="H493" s="1570"/>
      <c r="I493" s="1570"/>
      <c r="J493" s="1570"/>
      <c r="K493" s="1570"/>
    </row>
    <row r="494" spans="1:11" x14ac:dyDescent="0.2">
      <c r="A494" s="557"/>
      <c r="B494" s="557"/>
      <c r="C494" s="557"/>
      <c r="D494" s="557"/>
      <c r="E494" s="557"/>
      <c r="F494" s="557"/>
      <c r="G494" s="557"/>
      <c r="H494" s="558"/>
      <c r="I494" s="557"/>
      <c r="J494" s="557"/>
      <c r="K494" s="557"/>
    </row>
    <row r="495" spans="1:11" x14ac:dyDescent="0.2">
      <c r="A495" s="1571" t="s">
        <v>1</v>
      </c>
      <c r="B495" s="1571" t="s">
        <v>144</v>
      </c>
      <c r="C495" s="1573" t="s">
        <v>145</v>
      </c>
      <c r="D495" s="1573" t="s">
        <v>650</v>
      </c>
      <c r="E495" s="1573" t="s">
        <v>48</v>
      </c>
      <c r="F495" s="1575" t="s">
        <v>6</v>
      </c>
      <c r="G495" s="1576"/>
      <c r="H495" s="1575" t="s">
        <v>7</v>
      </c>
      <c r="I495" s="1576"/>
      <c r="J495" s="1571" t="s">
        <v>8</v>
      </c>
      <c r="K495" s="1577" t="s">
        <v>651</v>
      </c>
    </row>
    <row r="496" spans="1:11" ht="34.5" x14ac:dyDescent="0.2">
      <c r="A496" s="1572"/>
      <c r="B496" s="1572"/>
      <c r="C496" s="1574"/>
      <c r="D496" s="1574"/>
      <c r="E496" s="1574"/>
      <c r="F496" s="560" t="s">
        <v>10</v>
      </c>
      <c r="G496" s="559" t="s">
        <v>11</v>
      </c>
      <c r="H496" s="559" t="s">
        <v>12</v>
      </c>
      <c r="I496" s="559" t="s">
        <v>652</v>
      </c>
      <c r="J496" s="1572"/>
      <c r="K496" s="1578"/>
    </row>
    <row r="497" spans="1:11" x14ac:dyDescent="0.2">
      <c r="A497" s="1537">
        <v>1</v>
      </c>
      <c r="B497" s="1540" t="s">
        <v>653</v>
      </c>
      <c r="C497" s="1543">
        <v>407135</v>
      </c>
      <c r="D497" s="1543">
        <v>407135</v>
      </c>
      <c r="E497" s="1546" t="s">
        <v>31</v>
      </c>
      <c r="F497" s="1549" t="s">
        <v>654</v>
      </c>
      <c r="G497" s="1543">
        <v>407135</v>
      </c>
      <c r="H497" s="1546" t="s">
        <v>655</v>
      </c>
      <c r="I497" s="1543">
        <v>407135</v>
      </c>
      <c r="J497" s="565" t="s">
        <v>25</v>
      </c>
      <c r="K497" s="1531" t="s">
        <v>710</v>
      </c>
    </row>
    <row r="498" spans="1:11" x14ac:dyDescent="0.2">
      <c r="A498" s="1538"/>
      <c r="B498" s="1541"/>
      <c r="C498" s="1544"/>
      <c r="D498" s="1544"/>
      <c r="E498" s="1547"/>
      <c r="F498" s="1550"/>
      <c r="G498" s="1544"/>
      <c r="H498" s="1552"/>
      <c r="I498" s="1544"/>
      <c r="J498" s="566" t="s">
        <v>656</v>
      </c>
      <c r="K498" s="1532"/>
    </row>
    <row r="499" spans="1:11" x14ac:dyDescent="0.2">
      <c r="A499" s="1539"/>
      <c r="B499" s="1542"/>
      <c r="C499" s="1544"/>
      <c r="D499" s="1544"/>
      <c r="E499" s="1547"/>
      <c r="F499" s="1551"/>
      <c r="G499" s="1544"/>
      <c r="H499" s="1553"/>
      <c r="I499" s="1544"/>
      <c r="J499" s="567" t="s">
        <v>657</v>
      </c>
      <c r="K499" s="1533"/>
    </row>
    <row r="500" spans="1:11" x14ac:dyDescent="0.2">
      <c r="A500" s="1537">
        <v>2</v>
      </c>
      <c r="B500" s="1540" t="s">
        <v>658</v>
      </c>
      <c r="C500" s="1543">
        <v>1177</v>
      </c>
      <c r="D500" s="1543">
        <v>1177</v>
      </c>
      <c r="E500" s="1546" t="s">
        <v>31</v>
      </c>
      <c r="F500" s="1549" t="s">
        <v>659</v>
      </c>
      <c r="G500" s="1543">
        <v>1177</v>
      </c>
      <c r="H500" s="1546" t="s">
        <v>116</v>
      </c>
      <c r="I500" s="1543">
        <v>1177</v>
      </c>
      <c r="J500" s="565" t="s">
        <v>25</v>
      </c>
      <c r="K500" s="1531" t="s">
        <v>711</v>
      </c>
    </row>
    <row r="501" spans="1:11" x14ac:dyDescent="0.2">
      <c r="A501" s="1538"/>
      <c r="B501" s="1541"/>
      <c r="C501" s="1544"/>
      <c r="D501" s="1544"/>
      <c r="E501" s="1547"/>
      <c r="F501" s="1550"/>
      <c r="G501" s="1544"/>
      <c r="H501" s="1552"/>
      <c r="I501" s="1544"/>
      <c r="J501" s="566" t="s">
        <v>656</v>
      </c>
      <c r="K501" s="1532"/>
    </row>
    <row r="502" spans="1:11" x14ac:dyDescent="0.2">
      <c r="A502" s="1538"/>
      <c r="B502" s="1542"/>
      <c r="C502" s="1544"/>
      <c r="D502" s="1544"/>
      <c r="E502" s="1547"/>
      <c r="F502" s="1551"/>
      <c r="G502" s="1544"/>
      <c r="H502" s="1553"/>
      <c r="I502" s="1544"/>
      <c r="J502" s="566" t="s">
        <v>657</v>
      </c>
      <c r="K502" s="1533"/>
    </row>
    <row r="503" spans="1:11" x14ac:dyDescent="0.2">
      <c r="A503" s="1537">
        <v>3</v>
      </c>
      <c r="B503" s="1540" t="s">
        <v>660</v>
      </c>
      <c r="C503" s="1543">
        <v>11930.5</v>
      </c>
      <c r="D503" s="1543">
        <v>11930.5</v>
      </c>
      <c r="E503" s="1546" t="s">
        <v>31</v>
      </c>
      <c r="F503" s="1549" t="s">
        <v>661</v>
      </c>
      <c r="G503" s="1543">
        <v>11930.5</v>
      </c>
      <c r="H503" s="1546" t="s">
        <v>464</v>
      </c>
      <c r="I503" s="1543">
        <v>11930.5</v>
      </c>
      <c r="J503" s="565" t="s">
        <v>25</v>
      </c>
      <c r="K503" s="1531" t="s">
        <v>712</v>
      </c>
    </row>
    <row r="504" spans="1:11" x14ac:dyDescent="0.2">
      <c r="A504" s="1538"/>
      <c r="B504" s="1541"/>
      <c r="C504" s="1544"/>
      <c r="D504" s="1544"/>
      <c r="E504" s="1547"/>
      <c r="F504" s="1550"/>
      <c r="G504" s="1544"/>
      <c r="H504" s="1552"/>
      <c r="I504" s="1544"/>
      <c r="J504" s="566" t="s">
        <v>656</v>
      </c>
      <c r="K504" s="1532"/>
    </row>
    <row r="505" spans="1:11" x14ac:dyDescent="0.2">
      <c r="A505" s="1538"/>
      <c r="B505" s="1542"/>
      <c r="C505" s="1544"/>
      <c r="D505" s="1544"/>
      <c r="E505" s="1547"/>
      <c r="F505" s="1551"/>
      <c r="G505" s="1544"/>
      <c r="H505" s="1553"/>
      <c r="I505" s="1544"/>
      <c r="J505" s="567" t="s">
        <v>657</v>
      </c>
      <c r="K505" s="1533"/>
    </row>
    <row r="506" spans="1:11" x14ac:dyDescent="0.2">
      <c r="A506" s="1537">
        <v>4</v>
      </c>
      <c r="B506" s="1540" t="s">
        <v>662</v>
      </c>
      <c r="C506" s="1557">
        <v>6955</v>
      </c>
      <c r="D506" s="1557">
        <v>6955</v>
      </c>
      <c r="E506" s="1546" t="s">
        <v>31</v>
      </c>
      <c r="F506" s="1549" t="s">
        <v>661</v>
      </c>
      <c r="G506" s="1557">
        <v>6955</v>
      </c>
      <c r="H506" s="1546" t="s">
        <v>464</v>
      </c>
      <c r="I506" s="1557">
        <v>6955</v>
      </c>
      <c r="J506" s="565" t="s">
        <v>25</v>
      </c>
      <c r="K506" s="1531" t="s">
        <v>713</v>
      </c>
    </row>
    <row r="507" spans="1:11" x14ac:dyDescent="0.2">
      <c r="A507" s="1538"/>
      <c r="B507" s="1541"/>
      <c r="C507" s="1558"/>
      <c r="D507" s="1558"/>
      <c r="E507" s="1547"/>
      <c r="F507" s="1550"/>
      <c r="G507" s="1558"/>
      <c r="H507" s="1552"/>
      <c r="I507" s="1558"/>
      <c r="J507" s="566" t="s">
        <v>656</v>
      </c>
      <c r="K507" s="1532"/>
    </row>
    <row r="508" spans="1:11" x14ac:dyDescent="0.2">
      <c r="A508" s="1539"/>
      <c r="B508" s="1542"/>
      <c r="C508" s="1559"/>
      <c r="D508" s="1559"/>
      <c r="E508" s="1547"/>
      <c r="F508" s="1551"/>
      <c r="G508" s="1559"/>
      <c r="H508" s="1553"/>
      <c r="I508" s="1559"/>
      <c r="J508" s="567" t="s">
        <v>657</v>
      </c>
      <c r="K508" s="1533"/>
    </row>
    <row r="509" spans="1:11" x14ac:dyDescent="0.2">
      <c r="A509" s="1537">
        <v>5</v>
      </c>
      <c r="B509" s="1540" t="s">
        <v>663</v>
      </c>
      <c r="C509" s="1543">
        <v>12519</v>
      </c>
      <c r="D509" s="1543">
        <v>12519</v>
      </c>
      <c r="E509" s="1546" t="s">
        <v>31</v>
      </c>
      <c r="F509" s="1549" t="s">
        <v>664</v>
      </c>
      <c r="G509" s="1543">
        <v>12519</v>
      </c>
      <c r="H509" s="1546" t="s">
        <v>665</v>
      </c>
      <c r="I509" s="1543">
        <v>12519</v>
      </c>
      <c r="J509" s="565" t="s">
        <v>25</v>
      </c>
      <c r="K509" s="1531" t="s">
        <v>714</v>
      </c>
    </row>
    <row r="510" spans="1:11" x14ac:dyDescent="0.2">
      <c r="A510" s="1538"/>
      <c r="B510" s="1541"/>
      <c r="C510" s="1544"/>
      <c r="D510" s="1544"/>
      <c r="E510" s="1547"/>
      <c r="F510" s="1550"/>
      <c r="G510" s="1544"/>
      <c r="H510" s="1552"/>
      <c r="I510" s="1544"/>
      <c r="J510" s="566" t="s">
        <v>656</v>
      </c>
      <c r="K510" s="1532"/>
    </row>
    <row r="511" spans="1:11" x14ac:dyDescent="0.2">
      <c r="A511" s="1539"/>
      <c r="B511" s="1542"/>
      <c r="C511" s="1545"/>
      <c r="D511" s="1545"/>
      <c r="E511" s="1547"/>
      <c r="F511" s="1551"/>
      <c r="G511" s="1545"/>
      <c r="H511" s="1553"/>
      <c r="I511" s="1545"/>
      <c r="J511" s="567" t="s">
        <v>657</v>
      </c>
      <c r="K511" s="1533"/>
    </row>
    <row r="512" spans="1:11" x14ac:dyDescent="0.2">
      <c r="A512" s="1560">
        <v>6</v>
      </c>
      <c r="B512" s="1561" t="s">
        <v>666</v>
      </c>
      <c r="C512" s="1563">
        <v>359.52</v>
      </c>
      <c r="D512" s="1563">
        <v>359.52</v>
      </c>
      <c r="E512" s="1564" t="s">
        <v>31</v>
      </c>
      <c r="F512" s="1549" t="s">
        <v>664</v>
      </c>
      <c r="G512" s="1563">
        <v>359.52</v>
      </c>
      <c r="H512" s="1546" t="s">
        <v>665</v>
      </c>
      <c r="I512" s="1563">
        <v>359.52</v>
      </c>
      <c r="J512" s="565" t="s">
        <v>25</v>
      </c>
      <c r="K512" s="1531" t="s">
        <v>715</v>
      </c>
    </row>
    <row r="513" spans="1:11" x14ac:dyDescent="0.2">
      <c r="A513" s="1560"/>
      <c r="B513" s="1561"/>
      <c r="C513" s="1563"/>
      <c r="D513" s="1563"/>
      <c r="E513" s="1565"/>
      <c r="F513" s="1550"/>
      <c r="G513" s="1563"/>
      <c r="H513" s="1552"/>
      <c r="I513" s="1563"/>
      <c r="J513" s="566" t="s">
        <v>656</v>
      </c>
      <c r="K513" s="1532"/>
    </row>
    <row r="514" spans="1:11" x14ac:dyDescent="0.2">
      <c r="A514" s="1560"/>
      <c r="B514" s="1561"/>
      <c r="C514" s="1563"/>
      <c r="D514" s="1563"/>
      <c r="E514" s="1565"/>
      <c r="F514" s="1551"/>
      <c r="G514" s="1563"/>
      <c r="H514" s="1553"/>
      <c r="I514" s="1563"/>
      <c r="J514" s="567" t="s">
        <v>657</v>
      </c>
      <c r="K514" s="1533"/>
    </row>
    <row r="515" spans="1:11" x14ac:dyDescent="0.2">
      <c r="A515" s="1537">
        <v>7</v>
      </c>
      <c r="B515" s="1561" t="s">
        <v>667</v>
      </c>
      <c r="C515" s="1543">
        <v>15515</v>
      </c>
      <c r="D515" s="1543">
        <v>15515</v>
      </c>
      <c r="E515" s="1546" t="s">
        <v>31</v>
      </c>
      <c r="F515" s="1549" t="s">
        <v>668</v>
      </c>
      <c r="G515" s="1543">
        <v>15515</v>
      </c>
      <c r="H515" s="1546" t="s">
        <v>669</v>
      </c>
      <c r="I515" s="1543">
        <v>15515</v>
      </c>
      <c r="J515" s="565" t="s">
        <v>25</v>
      </c>
      <c r="K515" s="1531" t="s">
        <v>716</v>
      </c>
    </row>
    <row r="516" spans="1:11" x14ac:dyDescent="0.2">
      <c r="A516" s="1538"/>
      <c r="B516" s="1561"/>
      <c r="C516" s="1544"/>
      <c r="D516" s="1544"/>
      <c r="E516" s="1547"/>
      <c r="F516" s="1550"/>
      <c r="G516" s="1544"/>
      <c r="H516" s="1552"/>
      <c r="I516" s="1544"/>
      <c r="J516" s="566" t="s">
        <v>656</v>
      </c>
      <c r="K516" s="1532"/>
    </row>
    <row r="517" spans="1:11" x14ac:dyDescent="0.2">
      <c r="A517" s="1539"/>
      <c r="B517" s="1561"/>
      <c r="C517" s="1545"/>
      <c r="D517" s="1545"/>
      <c r="E517" s="1547"/>
      <c r="F517" s="1551"/>
      <c r="G517" s="1545"/>
      <c r="H517" s="1553"/>
      <c r="I517" s="1545"/>
      <c r="J517" s="567" t="s">
        <v>657</v>
      </c>
      <c r="K517" s="1533"/>
    </row>
    <row r="518" spans="1:11" x14ac:dyDescent="0.2">
      <c r="A518" s="1537">
        <v>8</v>
      </c>
      <c r="B518" s="1561" t="s">
        <v>670</v>
      </c>
      <c r="C518" s="1543">
        <v>57780</v>
      </c>
      <c r="D518" s="1543">
        <v>57780</v>
      </c>
      <c r="E518" s="1546" t="s">
        <v>31</v>
      </c>
      <c r="F518" s="1549" t="s">
        <v>671</v>
      </c>
      <c r="G518" s="1543">
        <v>57780</v>
      </c>
      <c r="H518" s="1546" t="s">
        <v>672</v>
      </c>
      <c r="I518" s="1543">
        <v>57780</v>
      </c>
      <c r="J518" s="565" t="s">
        <v>25</v>
      </c>
      <c r="K518" s="1531" t="s">
        <v>717</v>
      </c>
    </row>
    <row r="519" spans="1:11" x14ac:dyDescent="0.2">
      <c r="A519" s="1538"/>
      <c r="B519" s="1561"/>
      <c r="C519" s="1544"/>
      <c r="D519" s="1544"/>
      <c r="E519" s="1547"/>
      <c r="F519" s="1550"/>
      <c r="G519" s="1544"/>
      <c r="H519" s="1552"/>
      <c r="I519" s="1544"/>
      <c r="J519" s="566" t="s">
        <v>656</v>
      </c>
      <c r="K519" s="1532"/>
    </row>
    <row r="520" spans="1:11" x14ac:dyDescent="0.2">
      <c r="A520" s="1539"/>
      <c r="B520" s="1561"/>
      <c r="C520" s="1545"/>
      <c r="D520" s="1545"/>
      <c r="E520" s="1547"/>
      <c r="F520" s="1551"/>
      <c r="G520" s="1545"/>
      <c r="H520" s="1553"/>
      <c r="I520" s="1545"/>
      <c r="J520" s="567" t="s">
        <v>657</v>
      </c>
      <c r="K520" s="1533"/>
    </row>
    <row r="521" spans="1:11" x14ac:dyDescent="0.2">
      <c r="A521" s="1537">
        <v>9</v>
      </c>
      <c r="B521" s="1540" t="s">
        <v>673</v>
      </c>
      <c r="C521" s="1543">
        <v>39055</v>
      </c>
      <c r="D521" s="1543">
        <v>39055</v>
      </c>
      <c r="E521" s="1546" t="s">
        <v>31</v>
      </c>
      <c r="F521" s="1549" t="s">
        <v>674</v>
      </c>
      <c r="G521" s="1543">
        <v>39055</v>
      </c>
      <c r="H521" s="1546" t="s">
        <v>675</v>
      </c>
      <c r="I521" s="1543">
        <v>39055</v>
      </c>
      <c r="J521" s="565" t="s">
        <v>25</v>
      </c>
      <c r="K521" s="1531" t="s">
        <v>718</v>
      </c>
    </row>
    <row r="522" spans="1:11" x14ac:dyDescent="0.2">
      <c r="A522" s="1538"/>
      <c r="B522" s="1541"/>
      <c r="C522" s="1544"/>
      <c r="D522" s="1544"/>
      <c r="E522" s="1547"/>
      <c r="F522" s="1550"/>
      <c r="G522" s="1544"/>
      <c r="H522" s="1552"/>
      <c r="I522" s="1544"/>
      <c r="J522" s="566" t="s">
        <v>656</v>
      </c>
      <c r="K522" s="1532"/>
    </row>
    <row r="523" spans="1:11" s="8" customFormat="1" x14ac:dyDescent="0.2">
      <c r="A523" s="1539"/>
      <c r="B523" s="1542"/>
      <c r="C523" s="1545"/>
      <c r="D523" s="1545"/>
      <c r="E523" s="1548"/>
      <c r="F523" s="1551"/>
      <c r="G523" s="1545"/>
      <c r="H523" s="1553"/>
      <c r="I523" s="1545"/>
      <c r="J523" s="1204" t="s">
        <v>657</v>
      </c>
      <c r="K523" s="1533"/>
    </row>
    <row r="524" spans="1:11" s="8" customFormat="1" x14ac:dyDescent="0.2">
      <c r="A524" s="1196"/>
      <c r="B524" s="1197"/>
      <c r="C524" s="1198"/>
      <c r="D524" s="1198"/>
      <c r="E524" s="1199"/>
      <c r="F524" s="1200"/>
      <c r="G524" s="1198"/>
      <c r="H524" s="1201"/>
      <c r="I524" s="1198"/>
      <c r="J524" s="1202"/>
      <c r="K524" s="1203"/>
    </row>
    <row r="525" spans="1:11" x14ac:dyDescent="0.2">
      <c r="A525" s="1537">
        <v>10</v>
      </c>
      <c r="B525" s="1540" t="s">
        <v>676</v>
      </c>
      <c r="C525" s="1543">
        <v>49006</v>
      </c>
      <c r="D525" s="1543">
        <v>49006</v>
      </c>
      <c r="E525" s="1546" t="s">
        <v>31</v>
      </c>
      <c r="F525" s="1549" t="s">
        <v>677</v>
      </c>
      <c r="G525" s="1543">
        <v>49006</v>
      </c>
      <c r="H525" s="1546" t="s">
        <v>678</v>
      </c>
      <c r="I525" s="1543">
        <v>49006</v>
      </c>
      <c r="J525" s="577" t="s">
        <v>25</v>
      </c>
      <c r="K525" s="1531" t="s">
        <v>719</v>
      </c>
    </row>
    <row r="526" spans="1:11" x14ac:dyDescent="0.2">
      <c r="A526" s="1538"/>
      <c r="B526" s="1541"/>
      <c r="C526" s="1544"/>
      <c r="D526" s="1544"/>
      <c r="E526" s="1547"/>
      <c r="F526" s="1550"/>
      <c r="G526" s="1544"/>
      <c r="H526" s="1552"/>
      <c r="I526" s="1544"/>
      <c r="J526" s="566" t="s">
        <v>656</v>
      </c>
      <c r="K526" s="1532"/>
    </row>
    <row r="527" spans="1:11" x14ac:dyDescent="0.2">
      <c r="A527" s="1538"/>
      <c r="B527" s="1542"/>
      <c r="C527" s="1544"/>
      <c r="D527" s="1544"/>
      <c r="E527" s="1547"/>
      <c r="F527" s="1551"/>
      <c r="G527" s="1544"/>
      <c r="H527" s="1553"/>
      <c r="I527" s="1544"/>
      <c r="J527" s="567" t="s">
        <v>657</v>
      </c>
      <c r="K527" s="1533"/>
    </row>
    <row r="528" spans="1:11" x14ac:dyDescent="0.2">
      <c r="A528" s="1537">
        <v>11</v>
      </c>
      <c r="B528" s="1540" t="s">
        <v>679</v>
      </c>
      <c r="C528" s="1543">
        <v>14445</v>
      </c>
      <c r="D528" s="1543">
        <v>14445</v>
      </c>
      <c r="E528" s="1546" t="s">
        <v>31</v>
      </c>
      <c r="F528" s="1549" t="s">
        <v>661</v>
      </c>
      <c r="G528" s="1543">
        <v>14445</v>
      </c>
      <c r="H528" s="1546" t="s">
        <v>464</v>
      </c>
      <c r="I528" s="1543">
        <v>14445</v>
      </c>
      <c r="J528" s="565" t="s">
        <v>25</v>
      </c>
      <c r="K528" s="1531" t="s">
        <v>720</v>
      </c>
    </row>
    <row r="529" spans="1:11" x14ac:dyDescent="0.2">
      <c r="A529" s="1538"/>
      <c r="B529" s="1541"/>
      <c r="C529" s="1544"/>
      <c r="D529" s="1544"/>
      <c r="E529" s="1547"/>
      <c r="F529" s="1550"/>
      <c r="G529" s="1544"/>
      <c r="H529" s="1552"/>
      <c r="I529" s="1544"/>
      <c r="J529" s="566" t="s">
        <v>656</v>
      </c>
      <c r="K529" s="1532"/>
    </row>
    <row r="530" spans="1:11" x14ac:dyDescent="0.2">
      <c r="A530" s="1539"/>
      <c r="B530" s="1542"/>
      <c r="C530" s="1545"/>
      <c r="D530" s="1545"/>
      <c r="E530" s="1547"/>
      <c r="F530" s="1551"/>
      <c r="G530" s="1545"/>
      <c r="H530" s="1553"/>
      <c r="I530" s="1545"/>
      <c r="J530" s="567" t="s">
        <v>657</v>
      </c>
      <c r="K530" s="1533"/>
    </row>
    <row r="531" spans="1:11" x14ac:dyDescent="0.2">
      <c r="A531" s="1537">
        <v>12</v>
      </c>
      <c r="B531" s="1540" t="s">
        <v>680</v>
      </c>
      <c r="C531" s="1543">
        <v>13589</v>
      </c>
      <c r="D531" s="1543">
        <v>13589</v>
      </c>
      <c r="E531" s="1546" t="s">
        <v>31</v>
      </c>
      <c r="F531" s="1549" t="s">
        <v>661</v>
      </c>
      <c r="G531" s="1543">
        <v>13589</v>
      </c>
      <c r="H531" s="1546" t="s">
        <v>464</v>
      </c>
      <c r="I531" s="1543">
        <v>13589</v>
      </c>
      <c r="J531" s="565" t="s">
        <v>25</v>
      </c>
      <c r="K531" s="1531" t="s">
        <v>721</v>
      </c>
    </row>
    <row r="532" spans="1:11" x14ac:dyDescent="0.2">
      <c r="A532" s="1538"/>
      <c r="B532" s="1541"/>
      <c r="C532" s="1544"/>
      <c r="D532" s="1544"/>
      <c r="E532" s="1547"/>
      <c r="F532" s="1550"/>
      <c r="G532" s="1544"/>
      <c r="H532" s="1552"/>
      <c r="I532" s="1544"/>
      <c r="J532" s="566" t="s">
        <v>656</v>
      </c>
      <c r="K532" s="1532"/>
    </row>
    <row r="533" spans="1:11" x14ac:dyDescent="0.2">
      <c r="A533" s="1539"/>
      <c r="B533" s="1542"/>
      <c r="C533" s="1545"/>
      <c r="D533" s="1545"/>
      <c r="E533" s="1547"/>
      <c r="F533" s="1551"/>
      <c r="G533" s="1545"/>
      <c r="H533" s="1553"/>
      <c r="I533" s="1545"/>
      <c r="J533" s="566" t="s">
        <v>657</v>
      </c>
      <c r="K533" s="1533"/>
    </row>
    <row r="534" spans="1:11" x14ac:dyDescent="0.2">
      <c r="A534" s="1560">
        <v>13</v>
      </c>
      <c r="B534" s="1561" t="s">
        <v>681</v>
      </c>
      <c r="C534" s="1562">
        <v>9095</v>
      </c>
      <c r="D534" s="1562">
        <v>9095</v>
      </c>
      <c r="E534" s="1546" t="s">
        <v>31</v>
      </c>
      <c r="F534" s="1549" t="s">
        <v>661</v>
      </c>
      <c r="G534" s="1562">
        <v>9095</v>
      </c>
      <c r="H534" s="1546" t="s">
        <v>464</v>
      </c>
      <c r="I534" s="1562">
        <v>9095</v>
      </c>
      <c r="J534" s="565" t="s">
        <v>25</v>
      </c>
      <c r="K534" s="1531" t="s">
        <v>722</v>
      </c>
    </row>
    <row r="535" spans="1:11" x14ac:dyDescent="0.2">
      <c r="A535" s="1560"/>
      <c r="B535" s="1561"/>
      <c r="C535" s="1562"/>
      <c r="D535" s="1562"/>
      <c r="E535" s="1552"/>
      <c r="F535" s="1550"/>
      <c r="G535" s="1562"/>
      <c r="H535" s="1552"/>
      <c r="I535" s="1562"/>
      <c r="J535" s="566" t="s">
        <v>656</v>
      </c>
      <c r="K535" s="1532"/>
    </row>
    <row r="536" spans="1:11" x14ac:dyDescent="0.2">
      <c r="A536" s="1560"/>
      <c r="B536" s="1561"/>
      <c r="C536" s="1562"/>
      <c r="D536" s="1562"/>
      <c r="E536" s="1553"/>
      <c r="F536" s="1551"/>
      <c r="G536" s="1562"/>
      <c r="H536" s="1553"/>
      <c r="I536" s="1562"/>
      <c r="J536" s="567" t="s">
        <v>657</v>
      </c>
      <c r="K536" s="1533"/>
    </row>
    <row r="537" spans="1:11" x14ac:dyDescent="0.2">
      <c r="A537" s="1537">
        <v>14</v>
      </c>
      <c r="B537" s="1540" t="s">
        <v>682</v>
      </c>
      <c r="C537" s="1543">
        <v>58000</v>
      </c>
      <c r="D537" s="1543">
        <v>58000</v>
      </c>
      <c r="E537" s="1546" t="s">
        <v>31</v>
      </c>
      <c r="F537" s="1549" t="s">
        <v>671</v>
      </c>
      <c r="G537" s="1543">
        <v>58000</v>
      </c>
      <c r="H537" s="1546" t="s">
        <v>672</v>
      </c>
      <c r="I537" s="1543">
        <v>58000</v>
      </c>
      <c r="J537" s="565" t="s">
        <v>25</v>
      </c>
      <c r="K537" s="1531" t="s">
        <v>723</v>
      </c>
    </row>
    <row r="538" spans="1:11" x14ac:dyDescent="0.2">
      <c r="A538" s="1538"/>
      <c r="B538" s="1541"/>
      <c r="C538" s="1544"/>
      <c r="D538" s="1544"/>
      <c r="E538" s="1547"/>
      <c r="F538" s="1550"/>
      <c r="G538" s="1544"/>
      <c r="H538" s="1552"/>
      <c r="I538" s="1544"/>
      <c r="J538" s="566" t="s">
        <v>656</v>
      </c>
      <c r="K538" s="1532"/>
    </row>
    <row r="539" spans="1:11" x14ac:dyDescent="0.2">
      <c r="A539" s="1539"/>
      <c r="B539" s="1542"/>
      <c r="C539" s="1545"/>
      <c r="D539" s="1545"/>
      <c r="E539" s="1547"/>
      <c r="F539" s="1551"/>
      <c r="G539" s="1545"/>
      <c r="H539" s="1553"/>
      <c r="I539" s="1545"/>
      <c r="J539" s="567" t="s">
        <v>657</v>
      </c>
      <c r="K539" s="1533"/>
    </row>
    <row r="540" spans="1:11" x14ac:dyDescent="0.2">
      <c r="A540" s="1537">
        <v>15</v>
      </c>
      <c r="B540" s="1540" t="s">
        <v>683</v>
      </c>
      <c r="C540" s="1543">
        <v>10700</v>
      </c>
      <c r="D540" s="1543">
        <v>10700</v>
      </c>
      <c r="E540" s="1546" t="s">
        <v>31</v>
      </c>
      <c r="F540" s="1549" t="s">
        <v>661</v>
      </c>
      <c r="G540" s="1543">
        <v>10700</v>
      </c>
      <c r="H540" s="1546" t="s">
        <v>464</v>
      </c>
      <c r="I540" s="1543">
        <v>10700</v>
      </c>
      <c r="J540" s="565" t="s">
        <v>25</v>
      </c>
      <c r="K540" s="1531" t="s">
        <v>724</v>
      </c>
    </row>
    <row r="541" spans="1:11" x14ac:dyDescent="0.2">
      <c r="A541" s="1538"/>
      <c r="B541" s="1541"/>
      <c r="C541" s="1544"/>
      <c r="D541" s="1544"/>
      <c r="E541" s="1547"/>
      <c r="F541" s="1550"/>
      <c r="G541" s="1544"/>
      <c r="H541" s="1552"/>
      <c r="I541" s="1544"/>
      <c r="J541" s="566" t="s">
        <v>656</v>
      </c>
      <c r="K541" s="1532"/>
    </row>
    <row r="542" spans="1:11" x14ac:dyDescent="0.2">
      <c r="A542" s="1539"/>
      <c r="B542" s="1542"/>
      <c r="C542" s="1545"/>
      <c r="D542" s="1545"/>
      <c r="E542" s="1547"/>
      <c r="F542" s="1551"/>
      <c r="G542" s="1545"/>
      <c r="H542" s="1553"/>
      <c r="I542" s="1545"/>
      <c r="J542" s="567" t="s">
        <v>657</v>
      </c>
      <c r="K542" s="1533"/>
    </row>
    <row r="543" spans="1:11" x14ac:dyDescent="0.2">
      <c r="A543" s="1537">
        <v>16</v>
      </c>
      <c r="B543" s="1540" t="s">
        <v>684</v>
      </c>
      <c r="C543" s="1543">
        <v>6548.4</v>
      </c>
      <c r="D543" s="1543">
        <v>6548.4</v>
      </c>
      <c r="E543" s="1546" t="s">
        <v>31</v>
      </c>
      <c r="F543" s="1549" t="s">
        <v>664</v>
      </c>
      <c r="G543" s="1543">
        <v>6548.4</v>
      </c>
      <c r="H543" s="1546" t="s">
        <v>665</v>
      </c>
      <c r="I543" s="1543">
        <v>6548.4</v>
      </c>
      <c r="J543" s="565" t="s">
        <v>25</v>
      </c>
      <c r="K543" s="1531" t="s">
        <v>725</v>
      </c>
    </row>
    <row r="544" spans="1:11" x14ac:dyDescent="0.2">
      <c r="A544" s="1538"/>
      <c r="B544" s="1541"/>
      <c r="C544" s="1544"/>
      <c r="D544" s="1544"/>
      <c r="E544" s="1547"/>
      <c r="F544" s="1550"/>
      <c r="G544" s="1544"/>
      <c r="H544" s="1552"/>
      <c r="I544" s="1544"/>
      <c r="J544" s="566" t="s">
        <v>656</v>
      </c>
      <c r="K544" s="1532"/>
    </row>
    <row r="545" spans="1:11" x14ac:dyDescent="0.2">
      <c r="A545" s="1539"/>
      <c r="B545" s="1542"/>
      <c r="C545" s="1545"/>
      <c r="D545" s="1545"/>
      <c r="E545" s="1547"/>
      <c r="F545" s="1551"/>
      <c r="G545" s="1545"/>
      <c r="H545" s="1553"/>
      <c r="I545" s="1545"/>
      <c r="J545" s="567" t="s">
        <v>657</v>
      </c>
      <c r="K545" s="1533"/>
    </row>
    <row r="546" spans="1:11" x14ac:dyDescent="0.2">
      <c r="A546" s="1537">
        <v>17</v>
      </c>
      <c r="B546" s="1540" t="s">
        <v>685</v>
      </c>
      <c r="C546" s="1557">
        <v>3531</v>
      </c>
      <c r="D546" s="1557">
        <v>3531</v>
      </c>
      <c r="E546" s="1546" t="s">
        <v>31</v>
      </c>
      <c r="F546" s="1549" t="s">
        <v>659</v>
      </c>
      <c r="G546" s="1557">
        <v>3531</v>
      </c>
      <c r="H546" s="1549" t="s">
        <v>116</v>
      </c>
      <c r="I546" s="1557">
        <v>3531</v>
      </c>
      <c r="J546" s="565" t="s">
        <v>25</v>
      </c>
      <c r="K546" s="1531" t="s">
        <v>726</v>
      </c>
    </row>
    <row r="547" spans="1:11" x14ac:dyDescent="0.2">
      <c r="A547" s="1538"/>
      <c r="B547" s="1541"/>
      <c r="C547" s="1558"/>
      <c r="D547" s="1558"/>
      <c r="E547" s="1547"/>
      <c r="F547" s="1550"/>
      <c r="G547" s="1558"/>
      <c r="H547" s="1550"/>
      <c r="I547" s="1558"/>
      <c r="J547" s="566" t="s">
        <v>656</v>
      </c>
      <c r="K547" s="1532"/>
    </row>
    <row r="548" spans="1:11" x14ac:dyDescent="0.2">
      <c r="A548" s="1539"/>
      <c r="B548" s="1542"/>
      <c r="C548" s="1559"/>
      <c r="D548" s="1559"/>
      <c r="E548" s="1547"/>
      <c r="F548" s="1551"/>
      <c r="G548" s="1559"/>
      <c r="H548" s="1551"/>
      <c r="I548" s="1559"/>
      <c r="J548" s="567" t="s">
        <v>657</v>
      </c>
      <c r="K548" s="1533"/>
    </row>
    <row r="549" spans="1:11" x14ac:dyDescent="0.2">
      <c r="A549" s="1537">
        <v>18</v>
      </c>
      <c r="B549" s="1540" t="s">
        <v>686</v>
      </c>
      <c r="C549" s="1543">
        <v>3210</v>
      </c>
      <c r="D549" s="1543">
        <v>3210</v>
      </c>
      <c r="E549" s="1546" t="s">
        <v>31</v>
      </c>
      <c r="F549" s="1549" t="s">
        <v>687</v>
      </c>
      <c r="G549" s="1543">
        <v>3210</v>
      </c>
      <c r="H549" s="1546" t="s">
        <v>688</v>
      </c>
      <c r="I549" s="1543">
        <v>3210</v>
      </c>
      <c r="J549" s="565" t="s">
        <v>25</v>
      </c>
      <c r="K549" s="1531" t="s">
        <v>727</v>
      </c>
    </row>
    <row r="550" spans="1:11" x14ac:dyDescent="0.2">
      <c r="A550" s="1538"/>
      <c r="B550" s="1541"/>
      <c r="C550" s="1544"/>
      <c r="D550" s="1544"/>
      <c r="E550" s="1547"/>
      <c r="F550" s="1550"/>
      <c r="G550" s="1544"/>
      <c r="H550" s="1552"/>
      <c r="I550" s="1544"/>
      <c r="J550" s="566" t="s">
        <v>656</v>
      </c>
      <c r="K550" s="1532"/>
    </row>
    <row r="551" spans="1:11" x14ac:dyDescent="0.2">
      <c r="A551" s="1539"/>
      <c r="B551" s="1542"/>
      <c r="C551" s="1545"/>
      <c r="D551" s="1545"/>
      <c r="E551" s="1547"/>
      <c r="F551" s="1551"/>
      <c r="G551" s="1545"/>
      <c r="H551" s="1553"/>
      <c r="I551" s="1545"/>
      <c r="J551" s="567" t="s">
        <v>657</v>
      </c>
      <c r="K551" s="1533"/>
    </row>
    <row r="552" spans="1:11" x14ac:dyDescent="0.2">
      <c r="A552" s="1537">
        <v>19</v>
      </c>
      <c r="B552" s="1540" t="s">
        <v>689</v>
      </c>
      <c r="C552" s="1543">
        <v>24952.400000000001</v>
      </c>
      <c r="D552" s="1543">
        <v>24952.400000000001</v>
      </c>
      <c r="E552" s="1546" t="s">
        <v>31</v>
      </c>
      <c r="F552" s="1549" t="s">
        <v>664</v>
      </c>
      <c r="G552" s="1543">
        <v>24952.400000000001</v>
      </c>
      <c r="H552" s="1546" t="s">
        <v>665</v>
      </c>
      <c r="I552" s="1543">
        <v>24952.400000000001</v>
      </c>
      <c r="J552" s="565" t="s">
        <v>25</v>
      </c>
      <c r="K552" s="1531" t="s">
        <v>728</v>
      </c>
    </row>
    <row r="553" spans="1:11" x14ac:dyDescent="0.2">
      <c r="A553" s="1538"/>
      <c r="B553" s="1541"/>
      <c r="C553" s="1544"/>
      <c r="D553" s="1544"/>
      <c r="E553" s="1547"/>
      <c r="F553" s="1550"/>
      <c r="G553" s="1544"/>
      <c r="H553" s="1552"/>
      <c r="I553" s="1544"/>
      <c r="J553" s="566" t="s">
        <v>656</v>
      </c>
      <c r="K553" s="1532"/>
    </row>
    <row r="554" spans="1:11" x14ac:dyDescent="0.2">
      <c r="A554" s="1539"/>
      <c r="B554" s="1542"/>
      <c r="C554" s="1545"/>
      <c r="D554" s="1545"/>
      <c r="E554" s="1547"/>
      <c r="F554" s="1551"/>
      <c r="G554" s="1545"/>
      <c r="H554" s="1553"/>
      <c r="I554" s="1545"/>
      <c r="J554" s="567" t="s">
        <v>657</v>
      </c>
      <c r="K554" s="1533"/>
    </row>
    <row r="555" spans="1:11" x14ac:dyDescent="0.2">
      <c r="A555" s="1537">
        <v>20</v>
      </c>
      <c r="B555" s="1554" t="s">
        <v>690</v>
      </c>
      <c r="C555" s="1543">
        <v>32100</v>
      </c>
      <c r="D555" s="1543">
        <v>32100</v>
      </c>
      <c r="E555" s="1546" t="s">
        <v>31</v>
      </c>
      <c r="F555" s="1549" t="s">
        <v>654</v>
      </c>
      <c r="G555" s="1543">
        <v>32100</v>
      </c>
      <c r="H555" s="1546" t="s">
        <v>538</v>
      </c>
      <c r="I555" s="1543">
        <v>32100</v>
      </c>
      <c r="J555" s="565" t="s">
        <v>25</v>
      </c>
      <c r="K555" s="1531" t="s">
        <v>729</v>
      </c>
    </row>
    <row r="556" spans="1:11" x14ac:dyDescent="0.2">
      <c r="A556" s="1538"/>
      <c r="B556" s="1555"/>
      <c r="C556" s="1544"/>
      <c r="D556" s="1544"/>
      <c r="E556" s="1547"/>
      <c r="F556" s="1550"/>
      <c r="G556" s="1544"/>
      <c r="H556" s="1552"/>
      <c r="I556" s="1544"/>
      <c r="J556" s="566" t="s">
        <v>656</v>
      </c>
      <c r="K556" s="1532"/>
    </row>
    <row r="557" spans="1:11" x14ac:dyDescent="0.2">
      <c r="A557" s="1539"/>
      <c r="B557" s="1556"/>
      <c r="C557" s="1545"/>
      <c r="D557" s="1545"/>
      <c r="E557" s="1548"/>
      <c r="F557" s="1551"/>
      <c r="G557" s="1545"/>
      <c r="H557" s="1553"/>
      <c r="I557" s="1545"/>
      <c r="J557" s="567" t="s">
        <v>657</v>
      </c>
      <c r="K557" s="1533"/>
    </row>
    <row r="558" spans="1:11" x14ac:dyDescent="0.2">
      <c r="A558" s="1537">
        <v>21</v>
      </c>
      <c r="B558" s="1540" t="s">
        <v>691</v>
      </c>
      <c r="C558" s="1543">
        <v>312921.5</v>
      </c>
      <c r="D558" s="1543">
        <v>312921.5</v>
      </c>
      <c r="E558" s="1546" t="s">
        <v>31</v>
      </c>
      <c r="F558" s="1549" t="s">
        <v>687</v>
      </c>
      <c r="G558" s="1543">
        <v>312921.5</v>
      </c>
      <c r="H558" s="1546" t="s">
        <v>688</v>
      </c>
      <c r="I558" s="1543">
        <v>312921.5</v>
      </c>
      <c r="J558" s="565" t="s">
        <v>25</v>
      </c>
      <c r="K558" s="1531" t="s">
        <v>730</v>
      </c>
    </row>
    <row r="559" spans="1:11" x14ac:dyDescent="0.2">
      <c r="A559" s="1538"/>
      <c r="B559" s="1541"/>
      <c r="C559" s="1544"/>
      <c r="D559" s="1544"/>
      <c r="E559" s="1547"/>
      <c r="F559" s="1550"/>
      <c r="G559" s="1544"/>
      <c r="H559" s="1552"/>
      <c r="I559" s="1544"/>
      <c r="J559" s="566" t="s">
        <v>656</v>
      </c>
      <c r="K559" s="1532"/>
    </row>
    <row r="560" spans="1:11" x14ac:dyDescent="0.2">
      <c r="A560" s="1539"/>
      <c r="B560" s="1542"/>
      <c r="C560" s="1545"/>
      <c r="D560" s="1545"/>
      <c r="E560" s="1547"/>
      <c r="F560" s="1551"/>
      <c r="G560" s="1545"/>
      <c r="H560" s="1553"/>
      <c r="I560" s="1545"/>
      <c r="J560" s="567" t="s">
        <v>657</v>
      </c>
      <c r="K560" s="1533"/>
    </row>
    <row r="561" spans="1:11" x14ac:dyDescent="0.2">
      <c r="A561" s="1537">
        <v>22</v>
      </c>
      <c r="B561" s="1540" t="s">
        <v>692</v>
      </c>
      <c r="C561" s="1543">
        <v>294250</v>
      </c>
      <c r="D561" s="1543">
        <v>294250</v>
      </c>
      <c r="E561" s="1546" t="s">
        <v>31</v>
      </c>
      <c r="F561" s="1549" t="s">
        <v>693</v>
      </c>
      <c r="G561" s="1543">
        <v>294250</v>
      </c>
      <c r="H561" s="1546" t="s">
        <v>694</v>
      </c>
      <c r="I561" s="1543">
        <v>294250</v>
      </c>
      <c r="J561" s="565" t="s">
        <v>25</v>
      </c>
      <c r="K561" s="1531" t="s">
        <v>731</v>
      </c>
    </row>
    <row r="562" spans="1:11" x14ac:dyDescent="0.2">
      <c r="A562" s="1538"/>
      <c r="B562" s="1541"/>
      <c r="C562" s="1544"/>
      <c r="D562" s="1544"/>
      <c r="E562" s="1547"/>
      <c r="F562" s="1550"/>
      <c r="G562" s="1544"/>
      <c r="H562" s="1552"/>
      <c r="I562" s="1544"/>
      <c r="J562" s="566" t="s">
        <v>656</v>
      </c>
      <c r="K562" s="1532"/>
    </row>
    <row r="563" spans="1:11" x14ac:dyDescent="0.2">
      <c r="A563" s="1539"/>
      <c r="B563" s="1542"/>
      <c r="C563" s="1545"/>
      <c r="D563" s="1545"/>
      <c r="E563" s="1547"/>
      <c r="F563" s="1551"/>
      <c r="G563" s="1545"/>
      <c r="H563" s="1553"/>
      <c r="I563" s="1545"/>
      <c r="J563" s="567" t="s">
        <v>657</v>
      </c>
      <c r="K563" s="1533"/>
    </row>
    <row r="564" spans="1:11" x14ac:dyDescent="0.2">
      <c r="A564" s="1537">
        <v>23</v>
      </c>
      <c r="B564" s="1540" t="s">
        <v>695</v>
      </c>
      <c r="C564" s="1543">
        <v>3349.1</v>
      </c>
      <c r="D564" s="1543">
        <v>3349.1</v>
      </c>
      <c r="E564" s="1546" t="s">
        <v>31</v>
      </c>
      <c r="F564" s="1549" t="s">
        <v>659</v>
      </c>
      <c r="G564" s="1543">
        <v>3349.1</v>
      </c>
      <c r="H564" s="1546" t="s">
        <v>116</v>
      </c>
      <c r="I564" s="1543">
        <v>3349.1</v>
      </c>
      <c r="J564" s="565" t="s">
        <v>25</v>
      </c>
      <c r="K564" s="1531" t="s">
        <v>732</v>
      </c>
    </row>
    <row r="565" spans="1:11" x14ac:dyDescent="0.2">
      <c r="A565" s="1538"/>
      <c r="B565" s="1541"/>
      <c r="C565" s="1544"/>
      <c r="D565" s="1544"/>
      <c r="E565" s="1547"/>
      <c r="F565" s="1550"/>
      <c r="G565" s="1544"/>
      <c r="H565" s="1552"/>
      <c r="I565" s="1544"/>
      <c r="J565" s="566" t="s">
        <v>656</v>
      </c>
      <c r="K565" s="1532"/>
    </row>
    <row r="566" spans="1:11" x14ac:dyDescent="0.2">
      <c r="A566" s="1539"/>
      <c r="B566" s="1542"/>
      <c r="C566" s="1545"/>
      <c r="D566" s="1545"/>
      <c r="E566" s="1547"/>
      <c r="F566" s="1551"/>
      <c r="G566" s="1545"/>
      <c r="H566" s="1553"/>
      <c r="I566" s="1545"/>
      <c r="J566" s="567" t="s">
        <v>657</v>
      </c>
      <c r="K566" s="1533"/>
    </row>
    <row r="567" spans="1:11" x14ac:dyDescent="0.2">
      <c r="A567" s="1537">
        <v>24</v>
      </c>
      <c r="B567" s="1540" t="s">
        <v>696</v>
      </c>
      <c r="C567" s="1543">
        <v>77298.06</v>
      </c>
      <c r="D567" s="1543">
        <v>77298.06</v>
      </c>
      <c r="E567" s="1546" t="s">
        <v>31</v>
      </c>
      <c r="F567" s="1549" t="s">
        <v>697</v>
      </c>
      <c r="G567" s="1543">
        <v>77298.06</v>
      </c>
      <c r="H567" s="1546" t="s">
        <v>698</v>
      </c>
      <c r="I567" s="1543">
        <v>77298.06</v>
      </c>
      <c r="J567" s="565" t="s">
        <v>25</v>
      </c>
      <c r="K567" s="1531" t="s">
        <v>733</v>
      </c>
    </row>
    <row r="568" spans="1:11" x14ac:dyDescent="0.2">
      <c r="A568" s="1538"/>
      <c r="B568" s="1541"/>
      <c r="C568" s="1544"/>
      <c r="D568" s="1544"/>
      <c r="E568" s="1547"/>
      <c r="F568" s="1550"/>
      <c r="G568" s="1544"/>
      <c r="H568" s="1552"/>
      <c r="I568" s="1544"/>
      <c r="J568" s="566" t="s">
        <v>656</v>
      </c>
      <c r="K568" s="1532"/>
    </row>
    <row r="569" spans="1:11" x14ac:dyDescent="0.2">
      <c r="A569" s="1539"/>
      <c r="B569" s="1542"/>
      <c r="C569" s="1545"/>
      <c r="D569" s="1545"/>
      <c r="E569" s="1547"/>
      <c r="F569" s="1551"/>
      <c r="G569" s="1545"/>
      <c r="H569" s="1553"/>
      <c r="I569" s="1545"/>
      <c r="J569" s="567" t="s">
        <v>657</v>
      </c>
      <c r="K569" s="1533"/>
    </row>
    <row r="570" spans="1:11" x14ac:dyDescent="0.2">
      <c r="A570" s="1537">
        <v>25</v>
      </c>
      <c r="B570" s="1554" t="s">
        <v>699</v>
      </c>
      <c r="C570" s="1543">
        <v>21400</v>
      </c>
      <c r="D570" s="1543">
        <v>21400</v>
      </c>
      <c r="E570" s="1546" t="s">
        <v>31</v>
      </c>
      <c r="F570" s="1549" t="s">
        <v>700</v>
      </c>
      <c r="G570" s="1543">
        <v>21400</v>
      </c>
      <c r="H570" s="1546" t="s">
        <v>701</v>
      </c>
      <c r="I570" s="1543">
        <v>21400</v>
      </c>
      <c r="J570" s="565" t="s">
        <v>25</v>
      </c>
      <c r="K570" s="1531" t="s">
        <v>734</v>
      </c>
    </row>
    <row r="571" spans="1:11" x14ac:dyDescent="0.2">
      <c r="A571" s="1538"/>
      <c r="B571" s="1555"/>
      <c r="C571" s="1544"/>
      <c r="D571" s="1544"/>
      <c r="E571" s="1547"/>
      <c r="F571" s="1550"/>
      <c r="G571" s="1544"/>
      <c r="H571" s="1552"/>
      <c r="I571" s="1544"/>
      <c r="J571" s="566" t="s">
        <v>656</v>
      </c>
      <c r="K571" s="1532"/>
    </row>
    <row r="572" spans="1:11" x14ac:dyDescent="0.2">
      <c r="A572" s="1539"/>
      <c r="B572" s="1556"/>
      <c r="C572" s="1545"/>
      <c r="D572" s="1545"/>
      <c r="E572" s="1547"/>
      <c r="F572" s="1551"/>
      <c r="G572" s="1545"/>
      <c r="H572" s="1553"/>
      <c r="I572" s="1545"/>
      <c r="J572" s="567" t="s">
        <v>657</v>
      </c>
      <c r="K572" s="1533"/>
    </row>
    <row r="573" spans="1:11" x14ac:dyDescent="0.2">
      <c r="A573" s="1537">
        <v>26</v>
      </c>
      <c r="B573" s="1540" t="s">
        <v>702</v>
      </c>
      <c r="C573" s="1543">
        <v>26022.400000000001</v>
      </c>
      <c r="D573" s="1543">
        <v>26022.400000000001</v>
      </c>
      <c r="E573" s="1546" t="s">
        <v>31</v>
      </c>
      <c r="F573" s="1549" t="s">
        <v>661</v>
      </c>
      <c r="G573" s="1543">
        <v>26022.400000000001</v>
      </c>
      <c r="H573" s="1546" t="s">
        <v>464</v>
      </c>
      <c r="I573" s="1543">
        <v>26022.400000000001</v>
      </c>
      <c r="J573" s="565" t="s">
        <v>25</v>
      </c>
      <c r="K573" s="1531" t="s">
        <v>735</v>
      </c>
    </row>
    <row r="574" spans="1:11" x14ac:dyDescent="0.2">
      <c r="A574" s="1538"/>
      <c r="B574" s="1541"/>
      <c r="C574" s="1544"/>
      <c r="D574" s="1544"/>
      <c r="E574" s="1547"/>
      <c r="F574" s="1550"/>
      <c r="G574" s="1544"/>
      <c r="H574" s="1552"/>
      <c r="I574" s="1544"/>
      <c r="J574" s="566" t="s">
        <v>656</v>
      </c>
      <c r="K574" s="1532"/>
    </row>
    <row r="575" spans="1:11" x14ac:dyDescent="0.2">
      <c r="A575" s="1539"/>
      <c r="B575" s="1542"/>
      <c r="C575" s="1545"/>
      <c r="D575" s="1545"/>
      <c r="E575" s="1547"/>
      <c r="F575" s="1551"/>
      <c r="G575" s="1545"/>
      <c r="H575" s="1553"/>
      <c r="I575" s="1545"/>
      <c r="J575" s="567" t="s">
        <v>657</v>
      </c>
      <c r="K575" s="1533"/>
    </row>
    <row r="576" spans="1:11" x14ac:dyDescent="0.2">
      <c r="A576" s="1537">
        <v>27</v>
      </c>
      <c r="B576" s="1540" t="s">
        <v>703</v>
      </c>
      <c r="C576" s="1543">
        <v>3843.44</v>
      </c>
      <c r="D576" s="1543">
        <v>3843.44</v>
      </c>
      <c r="E576" s="1546" t="s">
        <v>31</v>
      </c>
      <c r="F576" s="1549" t="s">
        <v>659</v>
      </c>
      <c r="G576" s="1543">
        <v>3843.44</v>
      </c>
      <c r="H576" s="1546" t="s">
        <v>116</v>
      </c>
      <c r="I576" s="1543">
        <v>3843.44</v>
      </c>
      <c r="J576" s="565" t="s">
        <v>25</v>
      </c>
      <c r="K576" s="1531" t="s">
        <v>736</v>
      </c>
    </row>
    <row r="577" spans="1:11" x14ac:dyDescent="0.2">
      <c r="A577" s="1538"/>
      <c r="B577" s="1541"/>
      <c r="C577" s="1544"/>
      <c r="D577" s="1544"/>
      <c r="E577" s="1547"/>
      <c r="F577" s="1550"/>
      <c r="G577" s="1544"/>
      <c r="H577" s="1552"/>
      <c r="I577" s="1544"/>
      <c r="J577" s="566" t="s">
        <v>656</v>
      </c>
      <c r="K577" s="1532"/>
    </row>
    <row r="578" spans="1:11" x14ac:dyDescent="0.2">
      <c r="A578" s="1539"/>
      <c r="B578" s="1542"/>
      <c r="C578" s="1545"/>
      <c r="D578" s="1545"/>
      <c r="E578" s="1547"/>
      <c r="F578" s="1551"/>
      <c r="G578" s="1545"/>
      <c r="H578" s="1553"/>
      <c r="I578" s="1545"/>
      <c r="J578" s="567" t="s">
        <v>657</v>
      </c>
      <c r="K578" s="1533"/>
    </row>
    <row r="579" spans="1:11" x14ac:dyDescent="0.2">
      <c r="A579" s="1537">
        <v>28</v>
      </c>
      <c r="B579" s="1540" t="s">
        <v>704</v>
      </c>
      <c r="C579" s="1543">
        <v>1700000</v>
      </c>
      <c r="D579" s="1543">
        <v>1587880</v>
      </c>
      <c r="E579" s="1546" t="s">
        <v>705</v>
      </c>
      <c r="F579" s="1549" t="s">
        <v>693</v>
      </c>
      <c r="G579" s="1543">
        <v>1258320</v>
      </c>
      <c r="H579" s="1546" t="s">
        <v>694</v>
      </c>
      <c r="I579" s="1543">
        <v>1258320</v>
      </c>
      <c r="J579" s="565" t="s">
        <v>25</v>
      </c>
      <c r="K579" s="1531" t="s">
        <v>737</v>
      </c>
    </row>
    <row r="580" spans="1:11" x14ac:dyDescent="0.2">
      <c r="A580" s="1538"/>
      <c r="B580" s="1541"/>
      <c r="C580" s="1544"/>
      <c r="D580" s="1544"/>
      <c r="E580" s="1547"/>
      <c r="F580" s="1550"/>
      <c r="G580" s="1544"/>
      <c r="H580" s="1552"/>
      <c r="I580" s="1544"/>
      <c r="J580" s="566" t="s">
        <v>656</v>
      </c>
      <c r="K580" s="1532"/>
    </row>
    <row r="581" spans="1:11" x14ac:dyDescent="0.2">
      <c r="A581" s="1539"/>
      <c r="B581" s="1542"/>
      <c r="C581" s="1545"/>
      <c r="D581" s="1545"/>
      <c r="E581" s="1548"/>
      <c r="F581" s="1551"/>
      <c r="G581" s="1545"/>
      <c r="H581" s="1553"/>
      <c r="I581" s="1545"/>
      <c r="J581" s="567" t="s">
        <v>657</v>
      </c>
      <c r="K581" s="1533"/>
    </row>
    <row r="582" spans="1:11" x14ac:dyDescent="0.2">
      <c r="A582" s="1537">
        <v>29</v>
      </c>
      <c r="B582" s="1540" t="s">
        <v>706</v>
      </c>
      <c r="C582" s="1543">
        <v>9399950</v>
      </c>
      <c r="D582" s="1543">
        <v>9202000</v>
      </c>
      <c r="E582" s="1546" t="s">
        <v>705</v>
      </c>
      <c r="F582" s="1549" t="s">
        <v>707</v>
      </c>
      <c r="G582" s="1543">
        <v>6901500</v>
      </c>
      <c r="H582" s="1546" t="s">
        <v>694</v>
      </c>
      <c r="I582" s="1543">
        <v>6901500</v>
      </c>
      <c r="J582" s="565" t="s">
        <v>25</v>
      </c>
      <c r="K582" s="1531" t="s">
        <v>738</v>
      </c>
    </row>
    <row r="583" spans="1:11" x14ac:dyDescent="0.2">
      <c r="A583" s="1538"/>
      <c r="B583" s="1541"/>
      <c r="C583" s="1544"/>
      <c r="D583" s="1544"/>
      <c r="E583" s="1547"/>
      <c r="F583" s="1550"/>
      <c r="G583" s="1544"/>
      <c r="H583" s="1552"/>
      <c r="I583" s="1544"/>
      <c r="J583" s="566" t="s">
        <v>656</v>
      </c>
      <c r="K583" s="1532"/>
    </row>
    <row r="584" spans="1:11" x14ac:dyDescent="0.2">
      <c r="A584" s="1539"/>
      <c r="B584" s="1542"/>
      <c r="C584" s="1545"/>
      <c r="D584" s="1545"/>
      <c r="E584" s="1548"/>
      <c r="F584" s="1551"/>
      <c r="G584" s="1545"/>
      <c r="H584" s="1553"/>
      <c r="I584" s="1545"/>
      <c r="J584" s="567" t="s">
        <v>657</v>
      </c>
      <c r="K584" s="1533"/>
    </row>
    <row r="585" spans="1:11" x14ac:dyDescent="0.2">
      <c r="A585" s="568"/>
      <c r="B585" s="569"/>
      <c r="C585" s="570"/>
      <c r="D585" s="570"/>
      <c r="E585" s="571"/>
      <c r="F585" s="572"/>
      <c r="G585" s="570"/>
      <c r="H585" s="572"/>
      <c r="I585" s="570"/>
      <c r="J585" s="573"/>
      <c r="K585" s="574"/>
    </row>
    <row r="586" spans="1:11" ht="23.25" x14ac:dyDescent="0.2">
      <c r="A586" s="575"/>
      <c r="B586" s="575"/>
      <c r="C586" s="575"/>
      <c r="D586" s="575"/>
      <c r="E586" s="575"/>
      <c r="F586" s="1534" t="s">
        <v>708</v>
      </c>
      <c r="G586" s="1534"/>
      <c r="H586" s="1534"/>
      <c r="I586" s="576">
        <v>9676507.3300000001</v>
      </c>
      <c r="J586" s="1535" t="s">
        <v>709</v>
      </c>
      <c r="K586" s="1535"/>
    </row>
    <row r="587" spans="1:11" x14ac:dyDescent="0.2">
      <c r="A587" s="1536" t="s">
        <v>739</v>
      </c>
      <c r="B587" s="1536"/>
      <c r="C587" s="1536"/>
      <c r="D587" s="1536"/>
      <c r="E587" s="1536"/>
      <c r="F587" s="1536"/>
      <c r="G587" s="1536"/>
      <c r="H587" s="1536"/>
      <c r="I587" s="1536"/>
      <c r="J587" s="1536"/>
      <c r="K587" s="1536"/>
    </row>
    <row r="588" spans="1:11" x14ac:dyDescent="0.2">
      <c r="A588" s="1536" t="s">
        <v>740</v>
      </c>
      <c r="B588" s="1536"/>
      <c r="C588" s="1536"/>
      <c r="D588" s="1536"/>
      <c r="E588" s="1536"/>
      <c r="F588" s="1536"/>
      <c r="G588" s="1536"/>
      <c r="H588" s="1536"/>
      <c r="I588" s="1536"/>
      <c r="J588" s="1536"/>
      <c r="K588" s="1536"/>
    </row>
    <row r="589" spans="1:11" x14ac:dyDescent="0.2">
      <c r="A589" s="1536" t="s">
        <v>741</v>
      </c>
      <c r="B589" s="1536"/>
      <c r="C589" s="1536"/>
      <c r="D589" s="1536"/>
      <c r="E589" s="1536"/>
      <c r="F589" s="1536"/>
      <c r="G589" s="1536"/>
      <c r="H589" s="1536"/>
      <c r="I589" s="1536"/>
      <c r="J589" s="1536"/>
      <c r="K589" s="1536"/>
    </row>
    <row r="590" spans="1:11" x14ac:dyDescent="0.2">
      <c r="A590" s="145"/>
      <c r="B590" s="18"/>
      <c r="C590" s="146"/>
      <c r="D590" s="146"/>
      <c r="E590" s="18"/>
      <c r="F590" s="145"/>
      <c r="G590" s="147"/>
      <c r="H590" s="145"/>
      <c r="I590" s="147"/>
      <c r="J590" s="147"/>
      <c r="K590" s="18"/>
    </row>
    <row r="591" spans="1:11" x14ac:dyDescent="0.2">
      <c r="A591" s="1352" t="s">
        <v>1</v>
      </c>
      <c r="B591" s="1352" t="s">
        <v>2</v>
      </c>
      <c r="C591" s="1353" t="s">
        <v>3</v>
      </c>
      <c r="D591" s="1353" t="s">
        <v>4</v>
      </c>
      <c r="E591" s="1352" t="s">
        <v>5</v>
      </c>
      <c r="F591" s="1352" t="s">
        <v>6</v>
      </c>
      <c r="G591" s="1352"/>
      <c r="H591" s="1352" t="s">
        <v>7</v>
      </c>
      <c r="I591" s="1352"/>
      <c r="J591" s="1352" t="s">
        <v>8</v>
      </c>
      <c r="K591" s="1352" t="s">
        <v>9</v>
      </c>
    </row>
    <row r="592" spans="1:11" ht="42" x14ac:dyDescent="0.2">
      <c r="A592" s="1352"/>
      <c r="B592" s="1352"/>
      <c r="C592" s="1353"/>
      <c r="D592" s="1353"/>
      <c r="E592" s="1352"/>
      <c r="F592" s="256" t="s">
        <v>10</v>
      </c>
      <c r="G592" s="256" t="s">
        <v>11</v>
      </c>
      <c r="H592" s="256" t="s">
        <v>12</v>
      </c>
      <c r="I592" s="256" t="s">
        <v>13</v>
      </c>
      <c r="J592" s="1352"/>
      <c r="K592" s="1352"/>
    </row>
    <row r="593" spans="1:11" x14ac:dyDescent="0.2">
      <c r="A593" s="1518" t="s">
        <v>742</v>
      </c>
      <c r="B593" s="1519"/>
      <c r="C593" s="1519"/>
      <c r="D593" s="1519"/>
      <c r="E593" s="1519"/>
      <c r="F593" s="1519"/>
      <c r="G593" s="1519"/>
      <c r="H593" s="1519"/>
      <c r="I593" s="1519"/>
      <c r="J593" s="1519"/>
      <c r="K593" s="1520"/>
    </row>
    <row r="594" spans="1:11" x14ac:dyDescent="0.2">
      <c r="A594" s="578" t="s">
        <v>92</v>
      </c>
      <c r="B594" s="578" t="s">
        <v>743</v>
      </c>
      <c r="C594" s="578" t="s">
        <v>92</v>
      </c>
      <c r="D594" s="578" t="s">
        <v>92</v>
      </c>
      <c r="E594" s="578" t="s">
        <v>92</v>
      </c>
      <c r="F594" s="578" t="s">
        <v>92</v>
      </c>
      <c r="G594" s="578" t="s">
        <v>92</v>
      </c>
      <c r="H594" s="578" t="s">
        <v>92</v>
      </c>
      <c r="I594" s="578" t="s">
        <v>92</v>
      </c>
      <c r="J594" s="578" t="s">
        <v>92</v>
      </c>
      <c r="K594" s="578" t="s">
        <v>92</v>
      </c>
    </row>
    <row r="595" spans="1:11" x14ac:dyDescent="0.2">
      <c r="A595" s="1521" t="s">
        <v>744</v>
      </c>
      <c r="B595" s="1522"/>
      <c r="C595" s="1522"/>
      <c r="D595" s="1522"/>
      <c r="E595" s="1522"/>
      <c r="F595" s="1522"/>
      <c r="G595" s="1522"/>
      <c r="H595" s="1522"/>
      <c r="I595" s="1522"/>
      <c r="J595" s="1522"/>
      <c r="K595" s="1523"/>
    </row>
    <row r="596" spans="1:11" ht="409.5" x14ac:dyDescent="0.2">
      <c r="A596" s="578">
        <v>1</v>
      </c>
      <c r="B596" s="579" t="s">
        <v>745</v>
      </c>
      <c r="C596" s="580">
        <v>128881.5</v>
      </c>
      <c r="D596" s="580">
        <v>128881.5</v>
      </c>
      <c r="E596" s="578" t="s">
        <v>746</v>
      </c>
      <c r="F596" s="578" t="s">
        <v>747</v>
      </c>
      <c r="G596" s="580">
        <v>128881.5</v>
      </c>
      <c r="H596" s="578" t="s">
        <v>747</v>
      </c>
      <c r="I596" s="580">
        <v>128881.5</v>
      </c>
      <c r="J596" s="579" t="s">
        <v>748</v>
      </c>
      <c r="K596" s="579" t="s">
        <v>749</v>
      </c>
    </row>
    <row r="597" spans="1:11" x14ac:dyDescent="0.2">
      <c r="A597" s="1521" t="s">
        <v>750</v>
      </c>
      <c r="B597" s="1522"/>
      <c r="C597" s="1522"/>
      <c r="D597" s="1522"/>
      <c r="E597" s="1522"/>
      <c r="F597" s="1522"/>
      <c r="G597" s="1522"/>
      <c r="H597" s="1522"/>
      <c r="I597" s="1522"/>
      <c r="J597" s="1522"/>
      <c r="K597" s="1523"/>
    </row>
    <row r="598" spans="1:11" ht="84" x14ac:dyDescent="0.2">
      <c r="A598" s="403">
        <v>1</v>
      </c>
      <c r="B598" s="44" t="s">
        <v>751</v>
      </c>
      <c r="C598" s="408">
        <v>2614.35</v>
      </c>
      <c r="D598" s="408" t="s">
        <v>92</v>
      </c>
      <c r="E598" s="403" t="s">
        <v>472</v>
      </c>
      <c r="F598" s="404" t="s">
        <v>752</v>
      </c>
      <c r="G598" s="408">
        <v>2614.35</v>
      </c>
      <c r="H598" s="404" t="s">
        <v>752</v>
      </c>
      <c r="I598" s="408">
        <v>2614.35</v>
      </c>
      <c r="J598" s="44" t="s">
        <v>753</v>
      </c>
      <c r="K598" s="44" t="s">
        <v>754</v>
      </c>
    </row>
    <row r="599" spans="1:11" ht="63" x14ac:dyDescent="0.2">
      <c r="A599" s="42"/>
      <c r="B599" s="42" t="s">
        <v>755</v>
      </c>
      <c r="C599" s="411"/>
      <c r="D599" s="605"/>
      <c r="E599" s="42"/>
      <c r="F599" s="410" t="s">
        <v>756</v>
      </c>
      <c r="G599" s="411"/>
      <c r="H599" s="410" t="s">
        <v>756</v>
      </c>
      <c r="I599" s="411"/>
      <c r="J599" s="42" t="s">
        <v>757</v>
      </c>
      <c r="K599" s="42" t="s">
        <v>758</v>
      </c>
    </row>
    <row r="600" spans="1:11" ht="126" x14ac:dyDescent="0.2">
      <c r="A600" s="42"/>
      <c r="B600" s="42" t="s">
        <v>759</v>
      </c>
      <c r="C600" s="411"/>
      <c r="D600" s="605"/>
      <c r="E600" s="42"/>
      <c r="F600" s="410" t="s">
        <v>760</v>
      </c>
      <c r="G600" s="411"/>
      <c r="H600" s="410" t="s">
        <v>760</v>
      </c>
      <c r="I600" s="411"/>
      <c r="J600" s="42" t="s">
        <v>761</v>
      </c>
      <c r="K600" s="42"/>
    </row>
    <row r="601" spans="1:11" ht="42" x14ac:dyDescent="0.2">
      <c r="A601" s="42"/>
      <c r="B601" s="42" t="s">
        <v>762</v>
      </c>
      <c r="C601" s="411"/>
      <c r="D601" s="605"/>
      <c r="E601" s="42"/>
      <c r="F601" s="410"/>
      <c r="G601" s="411"/>
      <c r="H601" s="410"/>
      <c r="I601" s="411"/>
      <c r="J601" s="42"/>
      <c r="K601" s="42"/>
    </row>
    <row r="602" spans="1:11" ht="42" x14ac:dyDescent="0.2">
      <c r="A602" s="42"/>
      <c r="B602" s="42" t="s">
        <v>763</v>
      </c>
      <c r="C602" s="411"/>
      <c r="D602" s="605"/>
      <c r="E602" s="42"/>
      <c r="F602" s="410"/>
      <c r="G602" s="411"/>
      <c r="H602" s="410"/>
      <c r="I602" s="411"/>
      <c r="J602" s="42"/>
      <c r="K602" s="42"/>
    </row>
    <row r="603" spans="1:11" ht="105" x14ac:dyDescent="0.2">
      <c r="A603" s="403">
        <v>2</v>
      </c>
      <c r="B603" s="44" t="s">
        <v>751</v>
      </c>
      <c r="C603" s="588">
        <v>1578.4</v>
      </c>
      <c r="D603" s="407" t="s">
        <v>92</v>
      </c>
      <c r="E603" s="403" t="s">
        <v>472</v>
      </c>
      <c r="F603" s="418" t="s">
        <v>764</v>
      </c>
      <c r="G603" s="588">
        <v>380</v>
      </c>
      <c r="H603" s="418" t="s">
        <v>764</v>
      </c>
      <c r="I603" s="588">
        <v>380</v>
      </c>
      <c r="J603" s="44" t="s">
        <v>765</v>
      </c>
      <c r="K603" s="589" t="s">
        <v>766</v>
      </c>
    </row>
    <row r="604" spans="1:11" ht="63" x14ac:dyDescent="0.2">
      <c r="A604" s="409"/>
      <c r="B604" s="42" t="s">
        <v>767</v>
      </c>
      <c r="C604" s="590"/>
      <c r="D604" s="591"/>
      <c r="E604" s="411"/>
      <c r="F604" s="410" t="s">
        <v>768</v>
      </c>
      <c r="G604" s="590"/>
      <c r="H604" s="410" t="s">
        <v>768</v>
      </c>
      <c r="I604" s="590"/>
      <c r="J604" s="592" t="s">
        <v>757</v>
      </c>
      <c r="K604" s="593" t="s">
        <v>769</v>
      </c>
    </row>
    <row r="605" spans="1:11" ht="126" x14ac:dyDescent="0.2">
      <c r="A605" s="409"/>
      <c r="B605" s="42" t="s">
        <v>770</v>
      </c>
      <c r="C605" s="590"/>
      <c r="D605" s="591"/>
      <c r="E605" s="411"/>
      <c r="F605" s="410" t="s">
        <v>760</v>
      </c>
      <c r="G605" s="590"/>
      <c r="H605" s="410" t="s">
        <v>760</v>
      </c>
      <c r="I605" s="590"/>
      <c r="J605" s="42" t="s">
        <v>761</v>
      </c>
      <c r="K605" s="593"/>
    </row>
    <row r="606" spans="1:11" ht="42" x14ac:dyDescent="0.2">
      <c r="A606" s="409"/>
      <c r="B606" s="606" t="s">
        <v>771</v>
      </c>
      <c r="C606" s="590"/>
      <c r="D606" s="591"/>
      <c r="E606" s="411"/>
      <c r="F606" s="419" t="s">
        <v>772</v>
      </c>
      <c r="G606" s="590">
        <v>1198.4000000000001</v>
      </c>
      <c r="H606" s="419" t="s">
        <v>772</v>
      </c>
      <c r="I606" s="590">
        <v>1198.4000000000001</v>
      </c>
      <c r="J606" s="5"/>
      <c r="K606" s="593"/>
    </row>
    <row r="607" spans="1:11" x14ac:dyDescent="0.2">
      <c r="A607" s="409"/>
      <c r="B607" s="606"/>
      <c r="C607" s="590"/>
      <c r="D607" s="591"/>
      <c r="E607" s="411"/>
      <c r="F607" s="419" t="s">
        <v>773</v>
      </c>
      <c r="G607" s="590"/>
      <c r="H607" s="419" t="s">
        <v>773</v>
      </c>
      <c r="I607" s="590"/>
      <c r="J607" s="595"/>
      <c r="K607" s="593"/>
    </row>
    <row r="608" spans="1:11" x14ac:dyDescent="0.2">
      <c r="A608" s="409"/>
      <c r="B608" s="606"/>
      <c r="C608" s="590"/>
      <c r="D608" s="591"/>
      <c r="E608" s="411"/>
      <c r="F608" s="5" t="s">
        <v>774</v>
      </c>
      <c r="G608" s="590"/>
      <c r="H608" s="5" t="s">
        <v>774</v>
      </c>
      <c r="I608" s="590"/>
      <c r="J608" s="595"/>
      <c r="K608" s="593"/>
    </row>
    <row r="609" spans="1:12" x14ac:dyDescent="0.2">
      <c r="A609" s="412"/>
      <c r="B609" s="607"/>
      <c r="C609" s="596"/>
      <c r="D609" s="597"/>
      <c r="E609" s="414"/>
      <c r="F609" s="420"/>
      <c r="G609" s="596"/>
      <c r="H609" s="420"/>
      <c r="I609" s="596"/>
      <c r="J609" s="598"/>
      <c r="K609" s="599"/>
    </row>
    <row r="610" spans="1:12" ht="105" x14ac:dyDescent="0.2">
      <c r="A610" s="421">
        <v>3</v>
      </c>
      <c r="B610" s="1" t="s">
        <v>751</v>
      </c>
      <c r="C610" s="405">
        <v>4708</v>
      </c>
      <c r="D610" s="424" t="s">
        <v>92</v>
      </c>
      <c r="E610" s="421" t="s">
        <v>472</v>
      </c>
      <c r="F610" s="423" t="s">
        <v>764</v>
      </c>
      <c r="G610" s="405">
        <v>4708</v>
      </c>
      <c r="H610" s="423" t="s">
        <v>764</v>
      </c>
      <c r="I610" s="405">
        <v>4708</v>
      </c>
      <c r="J610" s="1" t="s">
        <v>765</v>
      </c>
      <c r="K610" s="3" t="s">
        <v>775</v>
      </c>
      <c r="L610" s="266"/>
    </row>
    <row r="611" spans="1:12" ht="63" x14ac:dyDescent="0.2">
      <c r="A611" s="409"/>
      <c r="B611" s="42" t="s">
        <v>776</v>
      </c>
      <c r="C611" s="590"/>
      <c r="D611" s="591"/>
      <c r="E611" s="411"/>
      <c r="F611" s="608" t="s">
        <v>777</v>
      </c>
      <c r="G611" s="590"/>
      <c r="H611" s="608" t="s">
        <v>777</v>
      </c>
      <c r="I611" s="590"/>
      <c r="J611" s="592" t="s">
        <v>757</v>
      </c>
      <c r="K611" s="593" t="s">
        <v>778</v>
      </c>
    </row>
    <row r="612" spans="1:12" ht="126" x14ac:dyDescent="0.2">
      <c r="A612" s="409"/>
      <c r="B612" s="42" t="s">
        <v>779</v>
      </c>
      <c r="C612" s="590"/>
      <c r="D612" s="591"/>
      <c r="E612" s="411"/>
      <c r="F612" s="410" t="s">
        <v>780</v>
      </c>
      <c r="G612" s="590"/>
      <c r="H612" s="410" t="s">
        <v>780</v>
      </c>
      <c r="I612" s="590"/>
      <c r="J612" s="42" t="s">
        <v>761</v>
      </c>
      <c r="K612" s="593"/>
    </row>
    <row r="613" spans="1:12" ht="42" x14ac:dyDescent="0.2">
      <c r="A613" s="409"/>
      <c r="B613" s="606" t="s">
        <v>781</v>
      </c>
      <c r="C613" s="590"/>
      <c r="D613" s="591"/>
      <c r="E613" s="411"/>
      <c r="F613" s="419"/>
      <c r="G613" s="590"/>
      <c r="H613" s="419"/>
      <c r="I613" s="590"/>
      <c r="J613" s="5"/>
      <c r="K613" s="593"/>
    </row>
    <row r="614" spans="1:12" ht="105" x14ac:dyDescent="0.2">
      <c r="A614" s="403">
        <v>4</v>
      </c>
      <c r="B614" s="609" t="s">
        <v>782</v>
      </c>
      <c r="C614" s="588">
        <v>5799.98</v>
      </c>
      <c r="D614" s="407" t="s">
        <v>92</v>
      </c>
      <c r="E614" s="403" t="s">
        <v>472</v>
      </c>
      <c r="F614" s="418" t="s">
        <v>783</v>
      </c>
      <c r="G614" s="588">
        <v>1639.98</v>
      </c>
      <c r="H614" s="418" t="s">
        <v>783</v>
      </c>
      <c r="I614" s="588">
        <v>1639.98</v>
      </c>
      <c r="J614" s="44" t="s">
        <v>765</v>
      </c>
      <c r="K614" s="589" t="s">
        <v>784</v>
      </c>
    </row>
    <row r="615" spans="1:12" ht="63" x14ac:dyDescent="0.2">
      <c r="A615" s="409"/>
      <c r="B615" s="472" t="s">
        <v>785</v>
      </c>
      <c r="C615" s="590"/>
      <c r="D615" s="591"/>
      <c r="E615" s="411"/>
      <c r="F615" s="5" t="s">
        <v>786</v>
      </c>
      <c r="G615" s="590"/>
      <c r="H615" s="5" t="s">
        <v>786</v>
      </c>
      <c r="I615" s="590"/>
      <c r="J615" s="592" t="s">
        <v>757</v>
      </c>
      <c r="K615" s="593" t="s">
        <v>787</v>
      </c>
    </row>
    <row r="616" spans="1:12" ht="126" x14ac:dyDescent="0.2">
      <c r="A616" s="409"/>
      <c r="B616" s="472" t="s">
        <v>788</v>
      </c>
      <c r="C616" s="590"/>
      <c r="D616" s="591"/>
      <c r="E616" s="411"/>
      <c r="F616" s="5" t="s">
        <v>760</v>
      </c>
      <c r="G616" s="590"/>
      <c r="H616" s="5" t="s">
        <v>760</v>
      </c>
      <c r="I616" s="590"/>
      <c r="J616" s="42" t="s">
        <v>761</v>
      </c>
      <c r="K616" s="593"/>
    </row>
    <row r="617" spans="1:12" ht="42" x14ac:dyDescent="0.2">
      <c r="A617" s="409"/>
      <c r="B617" s="610" t="s">
        <v>789</v>
      </c>
      <c r="C617" s="590"/>
      <c r="D617" s="591"/>
      <c r="E617" s="411"/>
      <c r="F617" s="472" t="s">
        <v>790</v>
      </c>
      <c r="G617" s="469">
        <v>3350</v>
      </c>
      <c r="H617" s="610" t="s">
        <v>790</v>
      </c>
      <c r="I617" s="611">
        <v>3350</v>
      </c>
      <c r="J617" s="472"/>
      <c r="K617" s="593"/>
    </row>
    <row r="618" spans="1:12" ht="42" x14ac:dyDescent="0.2">
      <c r="A618" s="409"/>
      <c r="B618" s="610" t="s">
        <v>791</v>
      </c>
      <c r="C618" s="590"/>
      <c r="D618" s="591"/>
      <c r="E618" s="411"/>
      <c r="F618" s="410" t="s">
        <v>768</v>
      </c>
      <c r="G618" s="8"/>
      <c r="H618" s="410" t="s">
        <v>768</v>
      </c>
      <c r="I618" s="8"/>
      <c r="J618" s="472"/>
      <c r="K618" s="593"/>
    </row>
    <row r="619" spans="1:12" ht="42" x14ac:dyDescent="0.2">
      <c r="A619" s="409"/>
      <c r="B619" s="610" t="s">
        <v>792</v>
      </c>
      <c r="C619" s="590"/>
      <c r="D619" s="591"/>
      <c r="E619" s="411"/>
      <c r="F619" s="410" t="s">
        <v>760</v>
      </c>
      <c r="G619" s="8"/>
      <c r="H619" s="410" t="s">
        <v>760</v>
      </c>
      <c r="I619" s="8"/>
      <c r="J619" s="472"/>
      <c r="K619" s="593"/>
    </row>
    <row r="620" spans="1:12" ht="42" x14ac:dyDescent="0.2">
      <c r="A620" s="409"/>
      <c r="B620" s="610" t="s">
        <v>793</v>
      </c>
      <c r="C620" s="590"/>
      <c r="D620" s="591"/>
      <c r="E620" s="411"/>
      <c r="F620" s="419" t="s">
        <v>794</v>
      </c>
      <c r="G620" s="590">
        <v>810</v>
      </c>
      <c r="H620" s="419" t="s">
        <v>794</v>
      </c>
      <c r="I620" s="590">
        <v>810</v>
      </c>
      <c r="J620" s="5"/>
      <c r="K620" s="593"/>
    </row>
    <row r="621" spans="1:12" ht="42" x14ac:dyDescent="0.2">
      <c r="A621" s="409"/>
      <c r="B621" s="610" t="s">
        <v>795</v>
      </c>
      <c r="C621" s="590"/>
      <c r="D621" s="591"/>
      <c r="E621" s="411"/>
      <c r="F621" s="419" t="s">
        <v>773</v>
      </c>
      <c r="G621" s="590"/>
      <c r="H621" s="419" t="s">
        <v>773</v>
      </c>
      <c r="I621" s="590"/>
      <c r="J621" s="5"/>
      <c r="K621" s="593"/>
    </row>
    <row r="622" spans="1:12" x14ac:dyDescent="0.2">
      <c r="A622" s="409"/>
      <c r="B622" s="610"/>
      <c r="C622" s="590"/>
      <c r="D622" s="591"/>
      <c r="E622" s="411"/>
      <c r="F622" s="5" t="s">
        <v>774</v>
      </c>
      <c r="G622" s="590"/>
      <c r="H622" s="5" t="s">
        <v>774</v>
      </c>
      <c r="I622" s="590"/>
      <c r="J622" s="5"/>
      <c r="K622" s="593"/>
    </row>
    <row r="623" spans="1:12" ht="105" x14ac:dyDescent="0.2">
      <c r="A623" s="421">
        <v>5</v>
      </c>
      <c r="B623" s="422" t="s">
        <v>796</v>
      </c>
      <c r="C623" s="622">
        <v>28000</v>
      </c>
      <c r="D623" s="406" t="s">
        <v>92</v>
      </c>
      <c r="E623" s="421" t="s">
        <v>472</v>
      </c>
      <c r="F623" s="623" t="s">
        <v>797</v>
      </c>
      <c r="G623" s="622">
        <v>28000</v>
      </c>
      <c r="H623" s="623" t="s">
        <v>797</v>
      </c>
      <c r="I623" s="622">
        <v>28000</v>
      </c>
      <c r="J623" s="1" t="s">
        <v>765</v>
      </c>
      <c r="K623" s="1" t="s">
        <v>798</v>
      </c>
      <c r="L623" s="266"/>
    </row>
    <row r="624" spans="1:12" ht="63" x14ac:dyDescent="0.2">
      <c r="A624" s="409"/>
      <c r="B624" s="410" t="s">
        <v>799</v>
      </c>
      <c r="C624" s="605"/>
      <c r="D624" s="411"/>
      <c r="E624" s="409"/>
      <c r="F624" s="410"/>
      <c r="G624" s="605"/>
      <c r="H624" s="410"/>
      <c r="I624" s="605"/>
      <c r="J624" s="592" t="s">
        <v>757</v>
      </c>
      <c r="K624" s="42" t="s">
        <v>800</v>
      </c>
    </row>
    <row r="625" spans="1:12" ht="126" x14ac:dyDescent="0.2">
      <c r="A625" s="409"/>
      <c r="B625" s="410" t="s">
        <v>801</v>
      </c>
      <c r="C625" s="605"/>
      <c r="D625" s="411"/>
      <c r="E625" s="409"/>
      <c r="F625" s="410"/>
      <c r="G625" s="605"/>
      <c r="H625" s="410"/>
      <c r="I625" s="605"/>
      <c r="J625" s="42" t="s">
        <v>761</v>
      </c>
      <c r="K625" s="42"/>
    </row>
    <row r="626" spans="1:12" ht="105" x14ac:dyDescent="0.2">
      <c r="A626" s="403">
        <v>6</v>
      </c>
      <c r="B626" s="404" t="s">
        <v>802</v>
      </c>
      <c r="C626" s="612">
        <v>2445</v>
      </c>
      <c r="D626" s="408" t="s">
        <v>92</v>
      </c>
      <c r="E626" s="403" t="s">
        <v>472</v>
      </c>
      <c r="F626" s="613" t="s">
        <v>803</v>
      </c>
      <c r="G626" s="612">
        <v>2445</v>
      </c>
      <c r="H626" s="613" t="s">
        <v>803</v>
      </c>
      <c r="I626" s="615">
        <v>2445</v>
      </c>
      <c r="J626" s="44" t="s">
        <v>765</v>
      </c>
      <c r="K626" s="44" t="s">
        <v>804</v>
      </c>
    </row>
    <row r="627" spans="1:12" ht="63" x14ac:dyDescent="0.2">
      <c r="A627" s="409"/>
      <c r="B627" s="42" t="s">
        <v>805</v>
      </c>
      <c r="C627" s="605"/>
      <c r="D627" s="411"/>
      <c r="E627" s="42"/>
      <c r="F627" s="410" t="s">
        <v>806</v>
      </c>
      <c r="G627" s="42"/>
      <c r="H627" s="410" t="s">
        <v>806</v>
      </c>
      <c r="I627" s="42"/>
      <c r="J627" s="592" t="s">
        <v>757</v>
      </c>
      <c r="K627" s="42" t="s">
        <v>800</v>
      </c>
    </row>
    <row r="628" spans="1:12" ht="126" x14ac:dyDescent="0.2">
      <c r="A628" s="412"/>
      <c r="B628" s="65"/>
      <c r="C628" s="614"/>
      <c r="D628" s="414"/>
      <c r="E628" s="65"/>
      <c r="F628" s="412"/>
      <c r="G628" s="65"/>
      <c r="H628" s="65"/>
      <c r="I628" s="65"/>
      <c r="J628" s="65" t="s">
        <v>761</v>
      </c>
      <c r="K628" s="65"/>
    </row>
    <row r="629" spans="1:12" ht="105" x14ac:dyDescent="0.2">
      <c r="A629" s="409">
        <v>7</v>
      </c>
      <c r="B629" s="410" t="s">
        <v>807</v>
      </c>
      <c r="C629" s="605">
        <v>24801.68</v>
      </c>
      <c r="D629" s="411" t="s">
        <v>92</v>
      </c>
      <c r="E629" s="409" t="s">
        <v>472</v>
      </c>
      <c r="F629" s="608" t="s">
        <v>808</v>
      </c>
      <c r="G629" s="605">
        <v>24801.68</v>
      </c>
      <c r="H629" s="608" t="s">
        <v>808</v>
      </c>
      <c r="I629" s="605">
        <v>24801.68</v>
      </c>
      <c r="J629" s="42" t="s">
        <v>765</v>
      </c>
      <c r="K629" s="42" t="s">
        <v>809</v>
      </c>
    </row>
    <row r="630" spans="1:12" ht="63" x14ac:dyDescent="0.2">
      <c r="A630" s="409"/>
      <c r="B630" s="5" t="s">
        <v>810</v>
      </c>
      <c r="C630" s="605"/>
      <c r="D630" s="411"/>
      <c r="E630" s="42"/>
      <c r="F630" s="410"/>
      <c r="G630" s="42"/>
      <c r="H630" s="410"/>
      <c r="I630" s="42"/>
      <c r="J630" s="592" t="s">
        <v>757</v>
      </c>
      <c r="K630" s="42" t="s">
        <v>811</v>
      </c>
    </row>
    <row r="631" spans="1:12" ht="126" x14ac:dyDescent="0.2">
      <c r="A631" s="409"/>
      <c r="B631" s="5" t="s">
        <v>812</v>
      </c>
      <c r="C631" s="605"/>
      <c r="D631" s="411"/>
      <c r="E631" s="42"/>
      <c r="F631" s="410"/>
      <c r="G631" s="42"/>
      <c r="H631" s="410"/>
      <c r="I631" s="42"/>
      <c r="J631" s="42" t="s">
        <v>761</v>
      </c>
      <c r="K631" s="42"/>
    </row>
    <row r="632" spans="1:12" ht="42" x14ac:dyDescent="0.2">
      <c r="A632" s="409"/>
      <c r="B632" s="5" t="s">
        <v>813</v>
      </c>
      <c r="C632" s="605"/>
      <c r="D632" s="411"/>
      <c r="E632" s="42"/>
      <c r="F632" s="410"/>
      <c r="G632" s="42"/>
      <c r="H632" s="410"/>
      <c r="I632" s="42"/>
      <c r="J632" s="592"/>
      <c r="K632" s="42"/>
    </row>
    <row r="633" spans="1:12" ht="42" x14ac:dyDescent="0.2">
      <c r="A633" s="409"/>
      <c r="B633" s="5" t="s">
        <v>814</v>
      </c>
      <c r="C633" s="605"/>
      <c r="D633" s="411"/>
      <c r="E633" s="42"/>
      <c r="F633" s="410"/>
      <c r="G633" s="42"/>
      <c r="H633" s="410"/>
      <c r="I633" s="42"/>
      <c r="J633" s="592"/>
      <c r="K633" s="42"/>
    </row>
    <row r="634" spans="1:12" ht="63" x14ac:dyDescent="0.2">
      <c r="A634" s="412"/>
      <c r="B634" s="266" t="s">
        <v>815</v>
      </c>
      <c r="C634" s="614"/>
      <c r="D634" s="414"/>
      <c r="E634" s="65"/>
      <c r="F634" s="413"/>
      <c r="G634" s="65"/>
      <c r="H634" s="413"/>
      <c r="I634" s="65"/>
      <c r="J634" s="598"/>
      <c r="K634" s="65"/>
      <c r="L634" s="266"/>
    </row>
    <row r="635" spans="1:12" ht="42" x14ac:dyDescent="0.2">
      <c r="A635" s="409"/>
      <c r="B635" s="5" t="s">
        <v>816</v>
      </c>
      <c r="C635" s="605"/>
      <c r="D635" s="411"/>
      <c r="E635" s="42"/>
      <c r="F635" s="410"/>
      <c r="G635" s="42"/>
      <c r="H635" s="410"/>
      <c r="I635" s="42"/>
      <c r="J635" s="592"/>
      <c r="K635" s="42"/>
    </row>
    <row r="636" spans="1:12" ht="42" x14ac:dyDescent="0.2">
      <c r="A636" s="409"/>
      <c r="B636" s="5" t="s">
        <v>817</v>
      </c>
      <c r="C636" s="605"/>
      <c r="D636" s="411"/>
      <c r="E636" s="42"/>
      <c r="F636" s="410"/>
      <c r="G636" s="42"/>
      <c r="H636" s="410"/>
      <c r="I636" s="42"/>
      <c r="J636" s="592"/>
      <c r="K636" s="42"/>
    </row>
    <row r="637" spans="1:12" ht="105" x14ac:dyDescent="0.2">
      <c r="A637" s="403">
        <v>8</v>
      </c>
      <c r="B637" s="404" t="s">
        <v>818</v>
      </c>
      <c r="C637" s="612">
        <v>2960</v>
      </c>
      <c r="D637" s="408" t="s">
        <v>92</v>
      </c>
      <c r="E637" s="403" t="s">
        <v>472</v>
      </c>
      <c r="F637" s="608" t="s">
        <v>819</v>
      </c>
      <c r="G637" s="612">
        <v>2960</v>
      </c>
      <c r="H637" s="608" t="s">
        <v>819</v>
      </c>
      <c r="I637" s="612">
        <v>2960</v>
      </c>
      <c r="J637" s="44" t="s">
        <v>765</v>
      </c>
      <c r="K637" s="44" t="s">
        <v>820</v>
      </c>
    </row>
    <row r="638" spans="1:12" ht="63" x14ac:dyDescent="0.2">
      <c r="A638" s="409"/>
      <c r="B638" s="42" t="s">
        <v>821</v>
      </c>
      <c r="C638" s="605"/>
      <c r="D638" s="411"/>
      <c r="E638" s="42"/>
      <c r="F638" s="410"/>
      <c r="G638" s="42"/>
      <c r="H638" s="42"/>
      <c r="I638" s="42"/>
      <c r="J638" s="592" t="s">
        <v>757</v>
      </c>
      <c r="K638" s="42" t="s">
        <v>822</v>
      </c>
    </row>
    <row r="639" spans="1:12" ht="126" x14ac:dyDescent="0.2">
      <c r="A639" s="42"/>
      <c r="B639" s="472"/>
      <c r="C639" s="605"/>
      <c r="D639" s="605"/>
      <c r="E639" s="42"/>
      <c r="F639" s="409"/>
      <c r="G639" s="42"/>
      <c r="H639" s="42"/>
      <c r="I639" s="42"/>
      <c r="J639" s="42" t="s">
        <v>761</v>
      </c>
      <c r="K639" s="42"/>
    </row>
    <row r="640" spans="1:12" ht="399" x14ac:dyDescent="0.2">
      <c r="A640" s="421">
        <v>9</v>
      </c>
      <c r="B640" s="1" t="s">
        <v>823</v>
      </c>
      <c r="C640" s="424" t="s">
        <v>824</v>
      </c>
      <c r="D640" s="424" t="s">
        <v>825</v>
      </c>
      <c r="E640" s="602" t="s">
        <v>23</v>
      </c>
      <c r="F640" s="79" t="s">
        <v>826</v>
      </c>
      <c r="G640" s="424" t="s">
        <v>824</v>
      </c>
      <c r="H640" s="79" t="s">
        <v>826</v>
      </c>
      <c r="I640" s="424" t="s">
        <v>824</v>
      </c>
      <c r="J640" s="603" t="s">
        <v>827</v>
      </c>
      <c r="K640" s="423" t="s">
        <v>828</v>
      </c>
    </row>
    <row r="641" spans="1:11" x14ac:dyDescent="0.2">
      <c r="A641" s="1521" t="s">
        <v>829</v>
      </c>
      <c r="B641" s="1522"/>
      <c r="C641" s="1522"/>
      <c r="D641" s="1522"/>
      <c r="E641" s="1522"/>
      <c r="F641" s="1522"/>
      <c r="G641" s="1522"/>
      <c r="H641" s="1522"/>
      <c r="I641" s="1522"/>
      <c r="J641" s="1522"/>
      <c r="K641" s="1523"/>
    </row>
    <row r="642" spans="1:11" ht="42" x14ac:dyDescent="0.2">
      <c r="A642" s="616">
        <v>1</v>
      </c>
      <c r="B642" s="604" t="s">
        <v>830</v>
      </c>
      <c r="C642" s="232">
        <v>953.27</v>
      </c>
      <c r="D642" s="617" t="s">
        <v>92</v>
      </c>
      <c r="E642" s="102" t="s">
        <v>31</v>
      </c>
      <c r="F642" s="415" t="s">
        <v>831</v>
      </c>
      <c r="G642" s="232">
        <v>1020</v>
      </c>
      <c r="H642" s="415" t="s">
        <v>831</v>
      </c>
      <c r="I642" s="232">
        <v>953.27</v>
      </c>
      <c r="J642" s="618" t="s">
        <v>832</v>
      </c>
      <c r="K642" s="40" t="s">
        <v>92</v>
      </c>
    </row>
    <row r="643" spans="1:11" ht="42" x14ac:dyDescent="0.2">
      <c r="A643" s="604"/>
      <c r="B643" s="604" t="s">
        <v>833</v>
      </c>
      <c r="C643" s="617"/>
      <c r="D643" s="617"/>
      <c r="E643" s="40"/>
      <c r="F643" s="415" t="s">
        <v>834</v>
      </c>
      <c r="G643" s="40"/>
      <c r="H643" s="415" t="s">
        <v>834</v>
      </c>
      <c r="I643" s="40"/>
      <c r="J643" s="604" t="s">
        <v>835</v>
      </c>
      <c r="K643" s="40"/>
    </row>
    <row r="644" spans="1:11" x14ac:dyDescent="0.2">
      <c r="A644" s="604"/>
      <c r="B644" s="604" t="s">
        <v>836</v>
      </c>
      <c r="C644" s="617"/>
      <c r="D644" s="617"/>
      <c r="E644" s="40"/>
      <c r="F644" s="619" t="s">
        <v>837</v>
      </c>
      <c r="G644" s="40"/>
      <c r="H644" s="619" t="s">
        <v>837</v>
      </c>
      <c r="I644" s="40"/>
      <c r="J644" s="604"/>
      <c r="K644" s="40"/>
    </row>
    <row r="645" spans="1:11" ht="42" x14ac:dyDescent="0.2">
      <c r="A645" s="604"/>
      <c r="B645" s="604" t="s">
        <v>838</v>
      </c>
      <c r="C645" s="617"/>
      <c r="D645" s="617"/>
      <c r="E645" s="40"/>
      <c r="F645" s="415" t="s">
        <v>839</v>
      </c>
      <c r="G645" s="40"/>
      <c r="H645" s="415" t="s">
        <v>840</v>
      </c>
      <c r="I645" s="40"/>
      <c r="J645" s="620"/>
      <c r="K645" s="40"/>
    </row>
    <row r="646" spans="1:11" ht="42" x14ac:dyDescent="0.2">
      <c r="A646" s="604"/>
      <c r="B646" s="604" t="s">
        <v>841</v>
      </c>
      <c r="C646" s="617"/>
      <c r="D646" s="617"/>
      <c r="E646" s="40"/>
      <c r="F646" s="40"/>
      <c r="G646" s="40"/>
      <c r="H646" s="40"/>
      <c r="I646" s="40"/>
      <c r="J646" s="604"/>
      <c r="K646" s="40"/>
    </row>
    <row r="647" spans="1:11" x14ac:dyDescent="0.2">
      <c r="A647" s="604"/>
      <c r="B647" s="604" t="s">
        <v>842</v>
      </c>
      <c r="C647" s="617"/>
      <c r="D647" s="617"/>
      <c r="E647" s="40"/>
      <c r="F647" s="40"/>
      <c r="G647" s="40"/>
      <c r="H647" s="40"/>
      <c r="I647" s="40"/>
      <c r="J647" s="40"/>
      <c r="K647" s="40"/>
    </row>
    <row r="648" spans="1:11" ht="42" x14ac:dyDescent="0.2">
      <c r="A648" s="604"/>
      <c r="B648" s="604" t="s">
        <v>843</v>
      </c>
      <c r="C648" s="617"/>
      <c r="D648" s="617"/>
      <c r="E648" s="40"/>
      <c r="F648" s="40"/>
      <c r="G648" s="40"/>
      <c r="H648" s="40"/>
      <c r="I648" s="40"/>
      <c r="J648" s="40"/>
      <c r="K648" s="40"/>
    </row>
    <row r="649" spans="1:11" ht="42" x14ac:dyDescent="0.2">
      <c r="A649" s="604"/>
      <c r="B649" s="604" t="s">
        <v>844</v>
      </c>
      <c r="C649" s="617"/>
      <c r="D649" s="617"/>
      <c r="E649" s="40"/>
      <c r="F649" s="40"/>
      <c r="G649" s="40"/>
      <c r="H649" s="40"/>
      <c r="I649" s="40"/>
      <c r="J649" s="40"/>
      <c r="K649" s="40"/>
    </row>
    <row r="650" spans="1:11" x14ac:dyDescent="0.2">
      <c r="A650" s="604"/>
      <c r="B650" s="604" t="s">
        <v>845</v>
      </c>
      <c r="C650" s="438"/>
      <c r="D650" s="438"/>
      <c r="E650" s="298"/>
      <c r="F650" s="415"/>
      <c r="G650" s="438"/>
      <c r="H650" s="415"/>
      <c r="I650" s="438"/>
      <c r="J650" s="298"/>
      <c r="K650" s="3"/>
    </row>
    <row r="651" spans="1:11" ht="42" x14ac:dyDescent="0.2">
      <c r="A651" s="616">
        <v>2</v>
      </c>
      <c r="B651" s="604" t="s">
        <v>846</v>
      </c>
      <c r="C651" s="621">
        <v>342.4</v>
      </c>
      <c r="D651" s="617" t="s">
        <v>92</v>
      </c>
      <c r="E651" s="102" t="s">
        <v>31</v>
      </c>
      <c r="F651" s="415" t="s">
        <v>847</v>
      </c>
      <c r="G651" s="232">
        <v>342.4</v>
      </c>
      <c r="H651" s="415" t="s">
        <v>847</v>
      </c>
      <c r="I651" s="232">
        <v>342.4</v>
      </c>
      <c r="J651" s="618" t="s">
        <v>848</v>
      </c>
      <c r="K651" s="40" t="s">
        <v>92</v>
      </c>
    </row>
    <row r="652" spans="1:11" x14ac:dyDescent="0.2">
      <c r="A652" s="604"/>
      <c r="B652" s="604" t="s">
        <v>849</v>
      </c>
      <c r="C652" s="617"/>
      <c r="D652" s="617"/>
      <c r="E652" s="40"/>
      <c r="F652" s="415" t="s">
        <v>850</v>
      </c>
      <c r="G652" s="40"/>
      <c r="H652" s="415" t="s">
        <v>850</v>
      </c>
      <c r="I652" s="40"/>
      <c r="J652" s="604"/>
      <c r="K652" s="40"/>
    </row>
    <row r="653" spans="1:11" ht="42" x14ac:dyDescent="0.2">
      <c r="A653" s="604"/>
      <c r="B653" s="604" t="s">
        <v>836</v>
      </c>
      <c r="C653" s="617"/>
      <c r="D653" s="617"/>
      <c r="E653" s="40"/>
      <c r="F653" s="619" t="s">
        <v>851</v>
      </c>
      <c r="G653" s="40"/>
      <c r="H653" s="619" t="s">
        <v>851</v>
      </c>
      <c r="I653" s="40"/>
      <c r="J653" s="604"/>
      <c r="K653" s="40"/>
    </row>
    <row r="654" spans="1:11" ht="42" x14ac:dyDescent="0.2">
      <c r="A654" s="604"/>
      <c r="B654" s="604" t="s">
        <v>838</v>
      </c>
      <c r="C654" s="617"/>
      <c r="D654" s="617"/>
      <c r="E654" s="40"/>
      <c r="F654" s="415" t="s">
        <v>852</v>
      </c>
      <c r="G654" s="40"/>
      <c r="H654" s="415" t="s">
        <v>852</v>
      </c>
      <c r="I654" s="40"/>
      <c r="J654" s="620"/>
      <c r="K654" s="40"/>
    </row>
    <row r="655" spans="1:11" x14ac:dyDescent="0.2">
      <c r="A655" s="604"/>
      <c r="B655" s="604" t="s">
        <v>853</v>
      </c>
      <c r="C655" s="617"/>
      <c r="D655" s="617"/>
      <c r="E655" s="40"/>
      <c r="F655" s="40"/>
      <c r="G655" s="40"/>
      <c r="H655" s="40"/>
      <c r="I655" s="40"/>
      <c r="J655" s="604"/>
      <c r="K655" s="40"/>
    </row>
    <row r="656" spans="1:11" ht="42" x14ac:dyDescent="0.2">
      <c r="A656" s="604"/>
      <c r="B656" s="604" t="s">
        <v>854</v>
      </c>
      <c r="C656" s="617"/>
      <c r="D656" s="617"/>
      <c r="E656" s="40"/>
      <c r="F656" s="40"/>
      <c r="G656" s="40"/>
      <c r="H656" s="40"/>
      <c r="I656" s="40"/>
      <c r="J656" s="40"/>
      <c r="K656" s="40"/>
    </row>
    <row r="657" spans="1:12" x14ac:dyDescent="0.2">
      <c r="A657" s="604"/>
      <c r="B657" s="604" t="s">
        <v>855</v>
      </c>
      <c r="C657" s="617"/>
      <c r="D657" s="617"/>
      <c r="E657" s="40"/>
      <c r="F657" s="40"/>
      <c r="G657" s="40"/>
      <c r="H657" s="40"/>
      <c r="I657" s="40"/>
      <c r="J657" s="40"/>
      <c r="K657" s="40"/>
    </row>
    <row r="658" spans="1:12" x14ac:dyDescent="0.2">
      <c r="A658" s="1528" t="s">
        <v>131</v>
      </c>
      <c r="B658" s="1528"/>
      <c r="C658" s="1528"/>
      <c r="D658" s="1528"/>
      <c r="E658" s="1528"/>
      <c r="F658" s="1528"/>
      <c r="G658" s="1528"/>
      <c r="H658" s="1528"/>
      <c r="I658" s="1528"/>
      <c r="J658" s="1528"/>
      <c r="K658" s="1528"/>
      <c r="L658" s="658"/>
    </row>
    <row r="659" spans="1:12" x14ac:dyDescent="0.2">
      <c r="A659" s="1529" t="s">
        <v>856</v>
      </c>
      <c r="B659" s="1529"/>
      <c r="C659" s="1529"/>
      <c r="D659" s="1529"/>
      <c r="E659" s="1529"/>
      <c r="F659" s="1529"/>
      <c r="G659" s="1529"/>
      <c r="H659" s="1529"/>
      <c r="I659" s="1529"/>
      <c r="J659" s="1529"/>
      <c r="K659" s="1529"/>
      <c r="L659" s="658"/>
    </row>
    <row r="660" spans="1:12" x14ac:dyDescent="0.2">
      <c r="A660" s="1529" t="s">
        <v>133</v>
      </c>
      <c r="B660" s="1529"/>
      <c r="C660" s="1529"/>
      <c r="D660" s="1529"/>
      <c r="E660" s="1529"/>
      <c r="F660" s="1529"/>
      <c r="G660" s="1529"/>
      <c r="H660" s="1529"/>
      <c r="I660" s="1529"/>
      <c r="J660" s="1529"/>
      <c r="K660" s="1529"/>
      <c r="L660" s="658"/>
    </row>
    <row r="661" spans="1:12" ht="23.25" x14ac:dyDescent="0.2">
      <c r="A661" s="1530"/>
      <c r="B661" s="1530"/>
      <c r="C661" s="1530"/>
      <c r="D661" s="1530"/>
      <c r="E661" s="1530"/>
      <c r="F661" s="1530"/>
      <c r="G661" s="1530"/>
      <c r="H661" s="1530"/>
      <c r="I661" s="1530"/>
      <c r="J661" s="1530"/>
      <c r="K661" s="1530"/>
    </row>
    <row r="662" spans="1:12" x14ac:dyDescent="0.2">
      <c r="A662" s="1524" t="s">
        <v>1</v>
      </c>
      <c r="B662" s="1525" t="s">
        <v>144</v>
      </c>
      <c r="C662" s="1527" t="s">
        <v>145</v>
      </c>
      <c r="D662" s="1527" t="s">
        <v>857</v>
      </c>
      <c r="E662" s="1524" t="s">
        <v>48</v>
      </c>
      <c r="F662" s="1527" t="s">
        <v>6</v>
      </c>
      <c r="G662" s="1527"/>
      <c r="H662" s="1527" t="s">
        <v>7</v>
      </c>
      <c r="I662" s="1527"/>
      <c r="J662" s="1525" t="s">
        <v>8</v>
      </c>
      <c r="K662" s="1527" t="s">
        <v>147</v>
      </c>
    </row>
    <row r="663" spans="1:12" ht="42" x14ac:dyDescent="0.2">
      <c r="A663" s="1524"/>
      <c r="B663" s="1526"/>
      <c r="C663" s="1527"/>
      <c r="D663" s="1527"/>
      <c r="E663" s="1524"/>
      <c r="F663" s="625" t="s">
        <v>10</v>
      </c>
      <c r="G663" s="626" t="s">
        <v>11</v>
      </c>
      <c r="H663" s="625" t="s">
        <v>12</v>
      </c>
      <c r="I663" s="188" t="s">
        <v>13</v>
      </c>
      <c r="J663" s="1526"/>
      <c r="K663" s="1527"/>
    </row>
    <row r="664" spans="1:12" ht="63" x14ac:dyDescent="0.2">
      <c r="A664" s="627">
        <v>1</v>
      </c>
      <c r="B664" s="628" t="s">
        <v>858</v>
      </c>
      <c r="C664" s="629">
        <v>1498000</v>
      </c>
      <c r="D664" s="629">
        <v>1414037</v>
      </c>
      <c r="E664" s="630" t="s">
        <v>705</v>
      </c>
      <c r="F664" s="532" t="s">
        <v>859</v>
      </c>
      <c r="G664" s="631">
        <v>1404000</v>
      </c>
      <c r="H664" s="532" t="s">
        <v>859</v>
      </c>
      <c r="I664" s="631">
        <v>1404000</v>
      </c>
      <c r="J664" s="627" t="s">
        <v>25</v>
      </c>
      <c r="K664" s="632" t="s">
        <v>860</v>
      </c>
    </row>
    <row r="665" spans="1:12" ht="42" x14ac:dyDescent="0.2">
      <c r="A665" s="627"/>
      <c r="B665" s="628" t="s">
        <v>861</v>
      </c>
      <c r="C665" s="629"/>
      <c r="D665" s="633"/>
      <c r="E665" s="634"/>
      <c r="F665" s="532"/>
      <c r="G665" s="635"/>
      <c r="H665" s="532"/>
      <c r="I665" s="635"/>
      <c r="J665" s="627" t="s">
        <v>862</v>
      </c>
      <c r="K665" s="632">
        <v>46206</v>
      </c>
    </row>
    <row r="666" spans="1:12" x14ac:dyDescent="0.2">
      <c r="A666" s="280"/>
      <c r="B666" s="636" t="s">
        <v>863</v>
      </c>
      <c r="C666" s="637"/>
      <c r="D666" s="638"/>
      <c r="E666" s="280"/>
      <c r="F666" s="284"/>
      <c r="G666" s="639"/>
      <c r="H666" s="284"/>
      <c r="I666" s="640"/>
      <c r="J666" s="280"/>
      <c r="K666" s="641" t="s">
        <v>864</v>
      </c>
    </row>
    <row r="667" spans="1:12" ht="63" x14ac:dyDescent="0.2">
      <c r="A667" s="627">
        <v>2</v>
      </c>
      <c r="B667" s="628" t="s">
        <v>865</v>
      </c>
      <c r="C667" s="629">
        <v>13910000</v>
      </c>
      <c r="D667" s="633">
        <v>13212896</v>
      </c>
      <c r="E667" s="630" t="s">
        <v>866</v>
      </c>
      <c r="F667" s="532" t="s">
        <v>867</v>
      </c>
      <c r="G667" s="631">
        <v>8999900</v>
      </c>
      <c r="H667" s="532" t="s">
        <v>867</v>
      </c>
      <c r="I667" s="631">
        <v>8999900</v>
      </c>
      <c r="J667" s="627" t="s">
        <v>25</v>
      </c>
      <c r="K667" s="632" t="s">
        <v>868</v>
      </c>
    </row>
    <row r="668" spans="1:12" ht="63" x14ac:dyDescent="0.2">
      <c r="A668" s="627"/>
      <c r="B668" s="628" t="s">
        <v>869</v>
      </c>
      <c r="C668" s="629"/>
      <c r="D668" s="633"/>
      <c r="E668" s="634" t="s">
        <v>870</v>
      </c>
      <c r="F668" s="642" t="s">
        <v>871</v>
      </c>
      <c r="G668" s="635"/>
      <c r="H668" s="642" t="s">
        <v>871</v>
      </c>
      <c r="I668" s="635"/>
      <c r="J668" s="627" t="s">
        <v>862</v>
      </c>
      <c r="K668" s="632">
        <v>46206</v>
      </c>
    </row>
    <row r="669" spans="1:12" x14ac:dyDescent="0.2">
      <c r="A669" s="280"/>
      <c r="B669" s="636" t="s">
        <v>872</v>
      </c>
      <c r="C669" s="637"/>
      <c r="D669" s="638"/>
      <c r="E669" s="280"/>
      <c r="F669" s="284"/>
      <c r="G669" s="639"/>
      <c r="H669" s="284"/>
      <c r="I669" s="640"/>
      <c r="J669" s="280"/>
      <c r="K669" s="641" t="s">
        <v>873</v>
      </c>
    </row>
    <row r="670" spans="1:12" ht="63" x14ac:dyDescent="0.2">
      <c r="A670" s="627">
        <v>3</v>
      </c>
      <c r="B670" s="628" t="s">
        <v>874</v>
      </c>
      <c r="C670" s="629">
        <v>79747.100000000006</v>
      </c>
      <c r="D670" s="633">
        <v>42666.25</v>
      </c>
      <c r="E670" s="630" t="s">
        <v>23</v>
      </c>
      <c r="F670" s="532" t="s">
        <v>875</v>
      </c>
      <c r="G670" s="643">
        <v>42666.25</v>
      </c>
      <c r="H670" s="532" t="s">
        <v>875</v>
      </c>
      <c r="I670" s="643">
        <v>42666.25</v>
      </c>
      <c r="J670" s="627" t="s">
        <v>35</v>
      </c>
      <c r="K670" s="632" t="s">
        <v>876</v>
      </c>
    </row>
    <row r="671" spans="1:12" ht="42" x14ac:dyDescent="0.2">
      <c r="A671" s="627"/>
      <c r="B671" s="628" t="s">
        <v>877</v>
      </c>
      <c r="C671" s="629"/>
      <c r="D671" s="633"/>
      <c r="E671" s="634"/>
      <c r="F671" s="532"/>
      <c r="G671" s="643"/>
      <c r="H671" s="532"/>
      <c r="I671" s="635"/>
      <c r="J671" s="627"/>
      <c r="K671" s="632">
        <v>46211</v>
      </c>
    </row>
    <row r="672" spans="1:12" x14ac:dyDescent="0.2">
      <c r="A672" s="280"/>
      <c r="B672" s="636" t="s">
        <v>878</v>
      </c>
      <c r="C672" s="637"/>
      <c r="D672" s="638"/>
      <c r="E672" s="644"/>
      <c r="F672" s="284"/>
      <c r="G672" s="645"/>
      <c r="H672" s="284"/>
      <c r="I672" s="640"/>
      <c r="J672" s="280"/>
      <c r="K672" s="641" t="s">
        <v>879</v>
      </c>
    </row>
    <row r="673" spans="1:11" ht="63" x14ac:dyDescent="0.2">
      <c r="A673" s="627">
        <v>4</v>
      </c>
      <c r="B673" s="628" t="s">
        <v>880</v>
      </c>
      <c r="C673" s="629">
        <v>288900</v>
      </c>
      <c r="D673" s="633">
        <v>274059</v>
      </c>
      <c r="E673" s="630" t="s">
        <v>23</v>
      </c>
      <c r="F673" s="532" t="s">
        <v>859</v>
      </c>
      <c r="G673" s="643">
        <v>264466</v>
      </c>
      <c r="H673" s="532" t="s">
        <v>859</v>
      </c>
      <c r="I673" s="643">
        <v>264466</v>
      </c>
      <c r="J673" s="627" t="s">
        <v>35</v>
      </c>
      <c r="K673" s="632" t="s">
        <v>881</v>
      </c>
    </row>
    <row r="674" spans="1:11" ht="42" x14ac:dyDescent="0.2">
      <c r="A674" s="627"/>
      <c r="B674" s="628" t="s">
        <v>882</v>
      </c>
      <c r="C674" s="629"/>
      <c r="D674" s="629"/>
      <c r="E674" s="634"/>
      <c r="F674" s="532"/>
      <c r="G674" s="643"/>
      <c r="H674" s="532"/>
      <c r="I674" s="643"/>
      <c r="J674" s="627"/>
      <c r="K674" s="632">
        <v>46212</v>
      </c>
    </row>
    <row r="675" spans="1:11" x14ac:dyDescent="0.2">
      <c r="A675" s="280"/>
      <c r="B675" s="636" t="s">
        <v>883</v>
      </c>
      <c r="C675" s="637"/>
      <c r="D675" s="638"/>
      <c r="E675" s="280"/>
      <c r="F675" s="284"/>
      <c r="G675" s="645"/>
      <c r="H675" s="284"/>
      <c r="I675" s="645"/>
      <c r="J675" s="280"/>
      <c r="K675" s="641" t="s">
        <v>884</v>
      </c>
    </row>
    <row r="676" spans="1:11" ht="63" x14ac:dyDescent="0.2">
      <c r="A676" s="627">
        <v>5</v>
      </c>
      <c r="B676" s="628" t="s">
        <v>865</v>
      </c>
      <c r="C676" s="646">
        <v>11235000</v>
      </c>
      <c r="D676" s="643">
        <v>10461223</v>
      </c>
      <c r="E676" s="630" t="s">
        <v>866</v>
      </c>
      <c r="F676" s="532" t="s">
        <v>885</v>
      </c>
      <c r="G676" s="643">
        <v>7176000</v>
      </c>
      <c r="H676" s="532" t="s">
        <v>885</v>
      </c>
      <c r="I676" s="643">
        <v>7176000</v>
      </c>
      <c r="J676" s="627" t="s">
        <v>25</v>
      </c>
      <c r="K676" s="632" t="s">
        <v>886</v>
      </c>
    </row>
    <row r="677" spans="1:11" ht="63" x14ac:dyDescent="0.2">
      <c r="A677" s="627"/>
      <c r="B677" s="628" t="s">
        <v>887</v>
      </c>
      <c r="C677" s="629"/>
      <c r="D677" s="633"/>
      <c r="E677" s="634" t="s">
        <v>870</v>
      </c>
      <c r="F677" s="642"/>
      <c r="G677" s="643"/>
      <c r="H677" s="642"/>
      <c r="I677" s="643"/>
      <c r="J677" s="627" t="s">
        <v>862</v>
      </c>
      <c r="K677" s="632">
        <v>46216</v>
      </c>
    </row>
    <row r="678" spans="1:11" x14ac:dyDescent="0.2">
      <c r="A678" s="280"/>
      <c r="B678" s="636" t="s">
        <v>888</v>
      </c>
      <c r="C678" s="637"/>
      <c r="D678" s="638"/>
      <c r="E678" s="634"/>
      <c r="F678" s="284"/>
      <c r="G678" s="645"/>
      <c r="H678" s="284"/>
      <c r="I678" s="645"/>
      <c r="J678" s="280"/>
      <c r="K678" s="641" t="s">
        <v>889</v>
      </c>
    </row>
    <row r="679" spans="1:11" ht="42" x14ac:dyDescent="0.2">
      <c r="A679" s="627">
        <v>6</v>
      </c>
      <c r="B679" s="628" t="s">
        <v>890</v>
      </c>
      <c r="C679" s="647">
        <v>18725</v>
      </c>
      <c r="D679" s="631">
        <v>18725</v>
      </c>
      <c r="E679" s="630" t="s">
        <v>23</v>
      </c>
      <c r="F679" s="532" t="s">
        <v>891</v>
      </c>
      <c r="G679" s="631">
        <v>18725</v>
      </c>
      <c r="H679" s="532" t="s">
        <v>891</v>
      </c>
      <c r="I679" s="631">
        <v>18725</v>
      </c>
      <c r="J679" s="627" t="s">
        <v>35</v>
      </c>
      <c r="K679" s="632" t="s">
        <v>892</v>
      </c>
    </row>
    <row r="680" spans="1:11" ht="42" x14ac:dyDescent="0.2">
      <c r="A680" s="627"/>
      <c r="B680" s="628" t="s">
        <v>877</v>
      </c>
      <c r="C680" s="629"/>
      <c r="D680" s="633"/>
      <c r="E680" s="634"/>
      <c r="F680" s="532"/>
      <c r="G680" s="647"/>
      <c r="H680" s="627"/>
      <c r="I680" s="635"/>
      <c r="J680" s="627"/>
      <c r="K680" s="632">
        <v>46217</v>
      </c>
    </row>
    <row r="681" spans="1:11" x14ac:dyDescent="0.2">
      <c r="A681" s="280"/>
      <c r="B681" s="636" t="s">
        <v>893</v>
      </c>
      <c r="C681" s="637"/>
      <c r="D681" s="638"/>
      <c r="E681" s="648"/>
      <c r="F681" s="284"/>
      <c r="G681" s="639"/>
      <c r="H681" s="280"/>
      <c r="I681" s="640"/>
      <c r="J681" s="280"/>
      <c r="K681" s="641" t="s">
        <v>894</v>
      </c>
    </row>
    <row r="682" spans="1:11" ht="84" x14ac:dyDescent="0.2">
      <c r="A682" s="627">
        <v>7</v>
      </c>
      <c r="B682" s="628" t="s">
        <v>895</v>
      </c>
      <c r="C682" s="647">
        <v>262150</v>
      </c>
      <c r="D682" s="631">
        <v>235395</v>
      </c>
      <c r="E682" s="630" t="s">
        <v>23</v>
      </c>
      <c r="F682" s="532" t="s">
        <v>891</v>
      </c>
      <c r="G682" s="631">
        <v>227156.17</v>
      </c>
      <c r="H682" s="532" t="s">
        <v>891</v>
      </c>
      <c r="I682" s="631">
        <v>227156.17</v>
      </c>
      <c r="J682" s="627" t="s">
        <v>35</v>
      </c>
      <c r="K682" s="632" t="s">
        <v>896</v>
      </c>
    </row>
    <row r="683" spans="1:11" ht="84" x14ac:dyDescent="0.2">
      <c r="A683" s="627"/>
      <c r="B683" s="628" t="s">
        <v>897</v>
      </c>
      <c r="C683" s="629"/>
      <c r="D683" s="633"/>
      <c r="E683" s="634"/>
      <c r="F683" s="532"/>
      <c r="G683" s="647"/>
      <c r="H683" s="627"/>
      <c r="I683" s="635"/>
      <c r="J683" s="627"/>
      <c r="K683" s="632">
        <v>46217</v>
      </c>
    </row>
    <row r="684" spans="1:11" ht="63" x14ac:dyDescent="0.2">
      <c r="A684" s="280"/>
      <c r="B684" s="636" t="s">
        <v>898</v>
      </c>
      <c r="C684" s="637"/>
      <c r="D684" s="638"/>
      <c r="E684" s="648"/>
      <c r="F684" s="284"/>
      <c r="G684" s="639"/>
      <c r="H684" s="280"/>
      <c r="I684" s="640"/>
      <c r="J684" s="280"/>
      <c r="K684" s="641" t="s">
        <v>899</v>
      </c>
    </row>
    <row r="685" spans="1:11" ht="63" x14ac:dyDescent="0.2">
      <c r="A685" s="627">
        <v>8</v>
      </c>
      <c r="B685" s="628" t="s">
        <v>900</v>
      </c>
      <c r="C685" s="647">
        <v>267500</v>
      </c>
      <c r="D685" s="631">
        <v>237463</v>
      </c>
      <c r="E685" s="630" t="s">
        <v>23</v>
      </c>
      <c r="F685" s="532" t="s">
        <v>901</v>
      </c>
      <c r="G685" s="631">
        <v>229151.78</v>
      </c>
      <c r="H685" s="532" t="s">
        <v>901</v>
      </c>
      <c r="I685" s="631">
        <v>229151.78</v>
      </c>
      <c r="J685" s="627" t="s">
        <v>35</v>
      </c>
      <c r="K685" s="632" t="s">
        <v>902</v>
      </c>
    </row>
    <row r="686" spans="1:11" ht="42" x14ac:dyDescent="0.2">
      <c r="A686" s="627"/>
      <c r="B686" s="628" t="s">
        <v>903</v>
      </c>
      <c r="C686" s="629"/>
      <c r="D686" s="633"/>
      <c r="E686" s="634"/>
      <c r="F686" s="532"/>
      <c r="G686" s="647"/>
      <c r="H686" s="627"/>
      <c r="I686" s="635"/>
      <c r="J686" s="627"/>
      <c r="K686" s="632">
        <v>46224</v>
      </c>
    </row>
    <row r="687" spans="1:11" x14ac:dyDescent="0.2">
      <c r="A687" s="280"/>
      <c r="B687" s="636" t="s">
        <v>904</v>
      </c>
      <c r="C687" s="637"/>
      <c r="D687" s="638"/>
      <c r="E687" s="648"/>
      <c r="F687" s="284"/>
      <c r="G687" s="639"/>
      <c r="H687" s="280"/>
      <c r="I687" s="640"/>
      <c r="J687" s="280"/>
      <c r="K687" s="641" t="s">
        <v>905</v>
      </c>
    </row>
    <row r="688" spans="1:11" ht="63" x14ac:dyDescent="0.2">
      <c r="A688" s="649">
        <v>9</v>
      </c>
      <c r="B688" s="628" t="s">
        <v>900</v>
      </c>
      <c r="C688" s="650">
        <v>642000</v>
      </c>
      <c r="D688" s="631">
        <v>616384</v>
      </c>
      <c r="E688" s="630" t="s">
        <v>705</v>
      </c>
      <c r="F688" s="532" t="s">
        <v>906</v>
      </c>
      <c r="G688" s="646">
        <v>606384</v>
      </c>
      <c r="H688" s="532" t="s">
        <v>906</v>
      </c>
      <c r="I688" s="646">
        <v>606384</v>
      </c>
      <c r="J688" s="627" t="s">
        <v>25</v>
      </c>
      <c r="K688" s="632" t="s">
        <v>907</v>
      </c>
    </row>
    <row r="689" spans="1:12" ht="63" x14ac:dyDescent="0.2">
      <c r="A689" s="627"/>
      <c r="B689" s="628" t="s">
        <v>908</v>
      </c>
      <c r="C689" s="633"/>
      <c r="D689" s="633"/>
      <c r="E689" s="634"/>
      <c r="F689" s="532"/>
      <c r="G689" s="651"/>
      <c r="H689" s="532"/>
      <c r="I689" s="652"/>
      <c r="J689" s="627" t="s">
        <v>862</v>
      </c>
      <c r="K689" s="632">
        <v>46234</v>
      </c>
    </row>
    <row r="690" spans="1:12" x14ac:dyDescent="0.2">
      <c r="A690" s="280"/>
      <c r="B690" s="636" t="s">
        <v>909</v>
      </c>
      <c r="C690" s="638"/>
      <c r="D690" s="638"/>
      <c r="E690" s="644"/>
      <c r="F690" s="284"/>
      <c r="G690" s="653"/>
      <c r="H690" s="280"/>
      <c r="I690" s="654"/>
      <c r="J690" s="280"/>
      <c r="K690" s="641" t="s">
        <v>910</v>
      </c>
    </row>
    <row r="691" spans="1:12" ht="21.75" thickBot="1" x14ac:dyDescent="0.25">
      <c r="A691" s="655"/>
      <c r="B691" s="545"/>
      <c r="C691" s="656">
        <f>SUM(C664:C690)</f>
        <v>28202022.100000001</v>
      </c>
      <c r="D691" s="544"/>
      <c r="E691" s="655"/>
      <c r="F691" s="545"/>
      <c r="G691" s="657"/>
      <c r="H691" s="544"/>
      <c r="I691" s="656">
        <f>SUM(I664:I690)</f>
        <v>18968449.200000003</v>
      </c>
      <c r="J691" s="544"/>
      <c r="K691" s="544"/>
    </row>
    <row r="692" spans="1:12" ht="21.75" thickTop="1" x14ac:dyDescent="0.2">
      <c r="A692" s="351"/>
      <c r="B692" s="352"/>
      <c r="C692" s="351"/>
      <c r="D692" s="351"/>
      <c r="E692" s="352"/>
      <c r="F692" s="351"/>
      <c r="G692" s="353"/>
      <c r="H692" s="351"/>
      <c r="I692" s="353"/>
      <c r="J692" s="683"/>
      <c r="K692" s="354" t="s">
        <v>0</v>
      </c>
      <c r="L692" s="473"/>
    </row>
    <row r="693" spans="1:12" x14ac:dyDescent="0.2">
      <c r="A693" s="1513" t="s">
        <v>14</v>
      </c>
      <c r="B693" s="1513"/>
      <c r="C693" s="1513"/>
      <c r="D693" s="1513"/>
      <c r="E693" s="1513"/>
      <c r="F693" s="1513"/>
      <c r="G693" s="1513"/>
      <c r="H693" s="1513"/>
      <c r="I693" s="1513"/>
      <c r="J693" s="1513"/>
      <c r="K693" s="1513"/>
    </row>
    <row r="694" spans="1:12" x14ac:dyDescent="0.2">
      <c r="A694" s="1513" t="s">
        <v>911</v>
      </c>
      <c r="B694" s="1513"/>
      <c r="C694" s="1513"/>
      <c r="D694" s="1513"/>
      <c r="E694" s="1513"/>
      <c r="F694" s="1513"/>
      <c r="G694" s="1513"/>
      <c r="H694" s="1513"/>
      <c r="I694" s="1513"/>
      <c r="J694" s="1513"/>
      <c r="K694" s="1513"/>
    </row>
    <row r="695" spans="1:12" x14ac:dyDescent="0.2">
      <c r="A695" s="1514" t="s">
        <v>912</v>
      </c>
      <c r="B695" s="1514"/>
      <c r="C695" s="1514"/>
      <c r="D695" s="1514"/>
      <c r="E695" s="1514"/>
      <c r="F695" s="1514"/>
      <c r="G695" s="1514"/>
      <c r="H695" s="1514"/>
      <c r="I695" s="1514"/>
      <c r="J695" s="1514"/>
      <c r="K695" s="1514"/>
    </row>
    <row r="696" spans="1:12" x14ac:dyDescent="0.2">
      <c r="A696" s="1515" t="s">
        <v>913</v>
      </c>
      <c r="B696" s="1513"/>
      <c r="C696" s="1513"/>
      <c r="D696" s="1513"/>
      <c r="E696" s="1513"/>
      <c r="F696" s="1513"/>
      <c r="G696" s="1513"/>
      <c r="H696" s="1513"/>
      <c r="I696" s="1513"/>
      <c r="J696" s="1513"/>
      <c r="K696" s="1513"/>
    </row>
    <row r="697" spans="1:12" x14ac:dyDescent="0.2">
      <c r="A697" s="684"/>
      <c r="B697" s="685"/>
      <c r="C697" s="684"/>
      <c r="D697" s="684"/>
      <c r="E697" s="685"/>
      <c r="F697" s="684"/>
      <c r="G697" s="686"/>
      <c r="H697" s="684"/>
      <c r="I697" s="686"/>
      <c r="J697" s="687"/>
      <c r="K697" s="685"/>
    </row>
    <row r="698" spans="1:12" x14ac:dyDescent="0.2">
      <c r="A698" s="1507" t="s">
        <v>1</v>
      </c>
      <c r="B698" s="1507" t="s">
        <v>2</v>
      </c>
      <c r="C698" s="1509" t="s">
        <v>914</v>
      </c>
      <c r="D698" s="1507" t="s">
        <v>915</v>
      </c>
      <c r="E698" s="1507" t="s">
        <v>916</v>
      </c>
      <c r="F698" s="1507" t="s">
        <v>6</v>
      </c>
      <c r="G698" s="1507"/>
      <c r="H698" s="1507" t="s">
        <v>7</v>
      </c>
      <c r="I698" s="1507"/>
      <c r="J698" s="1507" t="s">
        <v>917</v>
      </c>
      <c r="K698" s="1516" t="s">
        <v>918</v>
      </c>
    </row>
    <row r="699" spans="1:12" ht="58.5" x14ac:dyDescent="0.2">
      <c r="A699" s="1507"/>
      <c r="B699" s="1507"/>
      <c r="C699" s="1510"/>
      <c r="D699" s="1507"/>
      <c r="E699" s="1507"/>
      <c r="F699" s="664" t="s">
        <v>10</v>
      </c>
      <c r="G699" s="663" t="s">
        <v>919</v>
      </c>
      <c r="H699" s="664" t="s">
        <v>12</v>
      </c>
      <c r="I699" s="664" t="s">
        <v>13</v>
      </c>
      <c r="J699" s="1507"/>
      <c r="K699" s="1517"/>
    </row>
    <row r="700" spans="1:12" ht="39" x14ac:dyDescent="0.2">
      <c r="A700" s="665">
        <v>1</v>
      </c>
      <c r="B700" s="1504" t="s">
        <v>920</v>
      </c>
      <c r="C700" s="688">
        <v>2979000</v>
      </c>
      <c r="D700" s="666">
        <v>3151150</v>
      </c>
      <c r="E700" s="667" t="s">
        <v>164</v>
      </c>
      <c r="F700" s="668" t="s">
        <v>921</v>
      </c>
      <c r="G700" s="669">
        <v>3090160</v>
      </c>
      <c r="H700" s="689" t="str">
        <f>F700</f>
        <v>บริษัท คงสงวนเอ็นจิเนียริ่ง (1993) จำกัด</v>
      </c>
      <c r="I700" s="669">
        <f>G700</f>
        <v>3090160</v>
      </c>
      <c r="J700" s="670" t="s">
        <v>25</v>
      </c>
      <c r="K700" s="690" t="s">
        <v>922</v>
      </c>
    </row>
    <row r="701" spans="1:12" ht="39" x14ac:dyDescent="0.2">
      <c r="A701" s="671"/>
      <c r="B701" s="1505"/>
      <c r="C701" s="691"/>
      <c r="D701" s="672"/>
      <c r="E701" s="673"/>
      <c r="F701" s="674" t="s">
        <v>923</v>
      </c>
      <c r="G701" s="675">
        <v>3191810</v>
      </c>
      <c r="H701" s="692"/>
      <c r="I701" s="675"/>
      <c r="J701" s="676"/>
      <c r="K701" s="693">
        <v>46211</v>
      </c>
    </row>
    <row r="702" spans="1:12" ht="39" x14ac:dyDescent="0.2">
      <c r="A702" s="671"/>
      <c r="B702" s="1505"/>
      <c r="C702" s="691"/>
      <c r="D702" s="672"/>
      <c r="E702" s="673"/>
      <c r="F702" s="674" t="s">
        <v>464</v>
      </c>
      <c r="G702" s="675">
        <v>3252800</v>
      </c>
      <c r="H702" s="692"/>
      <c r="I702" s="675"/>
      <c r="J702" s="676"/>
      <c r="K702" s="693"/>
    </row>
    <row r="703" spans="1:12" x14ac:dyDescent="0.2">
      <c r="A703" s="677"/>
      <c r="B703" s="1506"/>
      <c r="C703" s="694"/>
      <c r="D703" s="678"/>
      <c r="E703" s="679"/>
      <c r="F703" s="680"/>
      <c r="G703" s="681"/>
      <c r="H703" s="695"/>
      <c r="I703" s="681"/>
      <c r="J703" s="682"/>
      <c r="K703" s="696"/>
    </row>
    <row r="704" spans="1:12" ht="39" x14ac:dyDescent="0.2">
      <c r="A704" s="671">
        <v>2</v>
      </c>
      <c r="B704" s="1504" t="s">
        <v>924</v>
      </c>
      <c r="C704" s="697">
        <v>13084112.15</v>
      </c>
      <c r="D704" s="672">
        <v>12551034</v>
      </c>
      <c r="E704" s="667" t="s">
        <v>164</v>
      </c>
      <c r="F704" s="674" t="s">
        <v>400</v>
      </c>
      <c r="G704" s="675">
        <v>9900000</v>
      </c>
      <c r="H704" s="692" t="str">
        <f>F704</f>
        <v>บริษัท ว.มัฆวาน จำกัด</v>
      </c>
      <c r="I704" s="675">
        <v>9885000</v>
      </c>
      <c r="J704" s="670" t="s">
        <v>25</v>
      </c>
      <c r="K704" s="690" t="s">
        <v>925</v>
      </c>
    </row>
    <row r="705" spans="1:11" x14ac:dyDescent="0.2">
      <c r="A705" s="671"/>
      <c r="B705" s="1505"/>
      <c r="C705" s="697"/>
      <c r="D705" s="672"/>
      <c r="E705" s="673"/>
      <c r="F705" s="674"/>
      <c r="G705" s="675"/>
      <c r="H705" s="692"/>
      <c r="I705" s="675"/>
      <c r="J705" s="676"/>
      <c r="K705" s="693">
        <v>46234</v>
      </c>
    </row>
    <row r="706" spans="1:11" x14ac:dyDescent="0.2">
      <c r="A706" s="677"/>
      <c r="B706" s="1506"/>
      <c r="C706" s="694"/>
      <c r="D706" s="678"/>
      <c r="E706" s="679"/>
      <c r="F706" s="680"/>
      <c r="G706" s="681"/>
      <c r="H706" s="695"/>
      <c r="I706" s="681"/>
      <c r="J706" s="682"/>
      <c r="K706" s="696"/>
    </row>
    <row r="707" spans="1:11" ht="21.75" thickBot="1" x14ac:dyDescent="0.35">
      <c r="A707" s="698"/>
      <c r="B707" s="698"/>
      <c r="C707" s="698"/>
      <c r="D707" s="698"/>
      <c r="E707" s="698"/>
      <c r="F707" s="698"/>
      <c r="G707" s="698"/>
      <c r="H707" s="698"/>
      <c r="I707" s="699">
        <f>SUM(I700:I706)</f>
        <v>12975160</v>
      </c>
      <c r="J707" s="698"/>
      <c r="K707" s="698"/>
    </row>
    <row r="708" spans="1:11" ht="21.75" thickTop="1" x14ac:dyDescent="0.2">
      <c r="A708" s="700"/>
      <c r="B708" s="701"/>
      <c r="C708" s="700"/>
      <c r="D708" s="700"/>
      <c r="E708" s="701"/>
      <c r="F708" s="700"/>
      <c r="G708" s="702"/>
      <c r="H708" s="700"/>
      <c r="I708" s="702"/>
      <c r="J708" s="702"/>
      <c r="K708" s="703" t="s">
        <v>0</v>
      </c>
    </row>
    <row r="709" spans="1:11" x14ac:dyDescent="0.2">
      <c r="A709" s="1497" t="str">
        <f>A693</f>
        <v>สรุปผลการดำเนินการจัดซื้อจัดจ้างในรอบเดือน กรกฎาคม 2569</v>
      </c>
      <c r="B709" s="1497"/>
      <c r="C709" s="1497"/>
      <c r="D709" s="1497"/>
      <c r="E709" s="1497"/>
      <c r="F709" s="1497"/>
      <c r="G709" s="1497"/>
      <c r="H709" s="1497"/>
      <c r="I709" s="1497"/>
      <c r="J709" s="1497"/>
      <c r="K709" s="1497"/>
    </row>
    <row r="710" spans="1:11" x14ac:dyDescent="0.2">
      <c r="A710" s="1497" t="str">
        <f>A694</f>
        <v>สำนักงานประปาสาขาบางเขน การประปานครหลวง</v>
      </c>
      <c r="B710" s="1497"/>
      <c r="C710" s="1497"/>
      <c r="D710" s="1497"/>
      <c r="E710" s="1497"/>
      <c r="F710" s="1497"/>
      <c r="G710" s="1497"/>
      <c r="H710" s="1497"/>
      <c r="I710" s="1497"/>
      <c r="J710" s="1497"/>
      <c r="K710" s="1497"/>
    </row>
    <row r="711" spans="1:11" x14ac:dyDescent="0.2">
      <c r="A711" s="1497" t="str">
        <f>A695</f>
        <v>วันที่ 1 เดือน สิงหาคม พ.ศ. 2569</v>
      </c>
      <c r="B711" s="1497"/>
      <c r="C711" s="1497"/>
      <c r="D711" s="1497"/>
      <c r="E711" s="1497"/>
      <c r="F711" s="1497"/>
      <c r="G711" s="1497"/>
      <c r="H711" s="1497"/>
      <c r="I711" s="1497"/>
      <c r="J711" s="1497"/>
      <c r="K711" s="1497"/>
    </row>
    <row r="712" spans="1:11" x14ac:dyDescent="0.2">
      <c r="A712" s="1498" t="s">
        <v>705</v>
      </c>
      <c r="B712" s="1497"/>
      <c r="C712" s="1497"/>
      <c r="D712" s="1497"/>
      <c r="E712" s="1497"/>
      <c r="F712" s="1497"/>
      <c r="G712" s="1497"/>
      <c r="H712" s="1497"/>
      <c r="I712" s="1497"/>
      <c r="J712" s="1497"/>
      <c r="K712" s="1497"/>
    </row>
    <row r="713" spans="1:11" x14ac:dyDescent="0.2">
      <c r="A713" s="659"/>
      <c r="B713" s="660"/>
      <c r="C713" s="659"/>
      <c r="D713" s="659"/>
      <c r="E713" s="660"/>
      <c r="F713" s="659"/>
      <c r="G713" s="661"/>
      <c r="H713" s="659"/>
      <c r="I713" s="661"/>
      <c r="J713" s="661"/>
      <c r="K713" s="660"/>
    </row>
    <row r="714" spans="1:11" x14ac:dyDescent="0.2">
      <c r="A714" s="1507" t="s">
        <v>1</v>
      </c>
      <c r="B714" s="1508" t="s">
        <v>2</v>
      </c>
      <c r="C714" s="1509" t="s">
        <v>926</v>
      </c>
      <c r="D714" s="1507" t="s">
        <v>915</v>
      </c>
      <c r="E714" s="1508" t="s">
        <v>5</v>
      </c>
      <c r="F714" s="1508" t="s">
        <v>6</v>
      </c>
      <c r="G714" s="1508"/>
      <c r="H714" s="1508" t="s">
        <v>7</v>
      </c>
      <c r="I714" s="1508"/>
      <c r="J714" s="1507" t="s">
        <v>8</v>
      </c>
      <c r="K714" s="1511" t="s">
        <v>927</v>
      </c>
    </row>
    <row r="715" spans="1:11" ht="58.5" x14ac:dyDescent="0.2">
      <c r="A715" s="1507"/>
      <c r="B715" s="1508"/>
      <c r="C715" s="1510"/>
      <c r="D715" s="1507"/>
      <c r="E715" s="1508"/>
      <c r="F715" s="704" t="s">
        <v>10</v>
      </c>
      <c r="G715" s="663" t="s">
        <v>919</v>
      </c>
      <c r="H715" s="662" t="s">
        <v>12</v>
      </c>
      <c r="I715" s="664" t="s">
        <v>928</v>
      </c>
      <c r="J715" s="1507"/>
      <c r="K715" s="1512"/>
    </row>
    <row r="716" spans="1:11" ht="136.5" x14ac:dyDescent="0.2">
      <c r="A716" s="705">
        <v>1</v>
      </c>
      <c r="B716" s="706" t="s">
        <v>929</v>
      </c>
      <c r="C716" s="707">
        <v>1869158.88</v>
      </c>
      <c r="D716" s="708">
        <v>1645314</v>
      </c>
      <c r="E716" s="709" t="s">
        <v>705</v>
      </c>
      <c r="F716" s="710" t="s">
        <v>930</v>
      </c>
      <c r="G716" s="711">
        <v>1595959</v>
      </c>
      <c r="H716" s="710" t="str">
        <f>F716</f>
        <v>ห้างหุ้นส่วนจำกัด เอ็น พี วาย 2023 เอ็นจิเนียริ่ง</v>
      </c>
      <c r="I716" s="712">
        <f>G716</f>
        <v>1595959</v>
      </c>
      <c r="J716" s="713" t="s">
        <v>25</v>
      </c>
      <c r="K716" s="714" t="s">
        <v>931</v>
      </c>
    </row>
    <row r="717" spans="1:11" ht="40.5" x14ac:dyDescent="0.2">
      <c r="A717" s="715"/>
      <c r="B717" s="716"/>
      <c r="C717" s="717"/>
      <c r="D717" s="718"/>
      <c r="E717" s="719"/>
      <c r="F717" s="720" t="s">
        <v>932</v>
      </c>
      <c r="G717" s="721">
        <v>1612407</v>
      </c>
      <c r="H717" s="720"/>
      <c r="I717" s="722"/>
      <c r="J717" s="723"/>
      <c r="K717" s="724"/>
    </row>
    <row r="718" spans="1:11" ht="40.5" x14ac:dyDescent="0.2">
      <c r="A718" s="725"/>
      <c r="B718" s="726"/>
      <c r="C718" s="727"/>
      <c r="D718" s="728"/>
      <c r="E718" s="729"/>
      <c r="F718" s="730" t="s">
        <v>933</v>
      </c>
      <c r="G718" s="731">
        <v>1628000</v>
      </c>
      <c r="H718" s="730"/>
      <c r="I718" s="732"/>
      <c r="J718" s="733"/>
      <c r="K718" s="734"/>
    </row>
    <row r="719" spans="1:11" ht="21.75" thickBot="1" x14ac:dyDescent="0.35">
      <c r="A719" s="735"/>
      <c r="B719" s="736"/>
      <c r="C719" s="735"/>
      <c r="D719" s="735"/>
      <c r="E719" s="735"/>
      <c r="F719" s="737"/>
      <c r="G719" s="735"/>
      <c r="H719" s="735"/>
      <c r="I719" s="738">
        <f>SUM(I716:I716)</f>
        <v>1595959</v>
      </c>
      <c r="J719" s="735"/>
      <c r="K719" s="735"/>
    </row>
    <row r="720" spans="1:11" ht="21.75" thickTop="1" x14ac:dyDescent="0.2">
      <c r="A720" s="700"/>
      <c r="B720" s="701"/>
      <c r="C720" s="700"/>
      <c r="D720" s="700"/>
      <c r="E720" s="739"/>
      <c r="F720" s="700"/>
      <c r="G720" s="702"/>
      <c r="H720" s="740"/>
      <c r="I720" s="702"/>
      <c r="J720" s="702"/>
      <c r="K720" s="703" t="s">
        <v>0</v>
      </c>
    </row>
    <row r="721" spans="1:11" x14ac:dyDescent="0.2">
      <c r="A721" s="1497" t="str">
        <f>A693</f>
        <v>สรุปผลการดำเนินการจัดซื้อจัดจ้างในรอบเดือน กรกฎาคม 2569</v>
      </c>
      <c r="B721" s="1497"/>
      <c r="C721" s="1497"/>
      <c r="D721" s="1497"/>
      <c r="E721" s="1497"/>
      <c r="F721" s="1497"/>
      <c r="G721" s="1497"/>
      <c r="H721" s="1497"/>
      <c r="I721" s="1497"/>
      <c r="J721" s="1497"/>
      <c r="K721" s="1497"/>
    </row>
    <row r="722" spans="1:11" x14ac:dyDescent="0.2">
      <c r="A722" s="1497" t="str">
        <f>A694</f>
        <v>สำนักงานประปาสาขาบางเขน การประปานครหลวง</v>
      </c>
      <c r="B722" s="1497"/>
      <c r="C722" s="1497"/>
      <c r="D722" s="1497"/>
      <c r="E722" s="1497"/>
      <c r="F722" s="1497"/>
      <c r="G722" s="1497"/>
      <c r="H722" s="1497"/>
      <c r="I722" s="1497"/>
      <c r="J722" s="1497"/>
      <c r="K722" s="1497"/>
    </row>
    <row r="723" spans="1:11" x14ac:dyDescent="0.2">
      <c r="A723" s="1497" t="str">
        <f>A711</f>
        <v>วันที่ 1 เดือน สิงหาคม พ.ศ. 2569</v>
      </c>
      <c r="B723" s="1497"/>
      <c r="C723" s="1497"/>
      <c r="D723" s="1497"/>
      <c r="E723" s="1497"/>
      <c r="F723" s="1497"/>
      <c r="G723" s="1497"/>
      <c r="H723" s="1497"/>
      <c r="I723" s="1497"/>
      <c r="J723" s="1497"/>
      <c r="K723" s="1497"/>
    </row>
    <row r="724" spans="1:11" x14ac:dyDescent="0.2">
      <c r="A724" s="1498" t="s">
        <v>23</v>
      </c>
      <c r="B724" s="1497"/>
      <c r="C724" s="1497"/>
      <c r="D724" s="1497"/>
      <c r="E724" s="1497"/>
      <c r="F724" s="1497"/>
      <c r="G724" s="1497"/>
      <c r="H724" s="1497"/>
      <c r="I724" s="1497"/>
      <c r="J724" s="1497"/>
      <c r="K724" s="1497"/>
    </row>
    <row r="725" spans="1:11" x14ac:dyDescent="0.2">
      <c r="A725" s="659"/>
      <c r="B725" s="660"/>
      <c r="C725" s="659"/>
      <c r="D725" s="659"/>
      <c r="E725" s="741"/>
      <c r="F725" s="659"/>
      <c r="G725" s="661"/>
      <c r="H725" s="742"/>
      <c r="I725" s="743"/>
      <c r="J725" s="661"/>
      <c r="K725" s="660"/>
    </row>
    <row r="726" spans="1:11" x14ac:dyDescent="0.2">
      <c r="A726" s="1499" t="s">
        <v>1</v>
      </c>
      <c r="B726" s="1500" t="s">
        <v>2</v>
      </c>
      <c r="C726" s="1501" t="s">
        <v>934</v>
      </c>
      <c r="D726" s="1499" t="s">
        <v>935</v>
      </c>
      <c r="E726" s="1500" t="s">
        <v>5</v>
      </c>
      <c r="F726" s="1500" t="s">
        <v>6</v>
      </c>
      <c r="G726" s="1500"/>
      <c r="H726" s="1503" t="s">
        <v>7</v>
      </c>
      <c r="I726" s="1503"/>
      <c r="J726" s="1499" t="s">
        <v>8</v>
      </c>
      <c r="K726" s="1501" t="s">
        <v>936</v>
      </c>
    </row>
    <row r="727" spans="1:11" ht="58.5" x14ac:dyDescent="0.2">
      <c r="A727" s="1499"/>
      <c r="B727" s="1500"/>
      <c r="C727" s="1502"/>
      <c r="D727" s="1499"/>
      <c r="E727" s="1500"/>
      <c r="F727" s="744" t="s">
        <v>10</v>
      </c>
      <c r="G727" s="745" t="s">
        <v>919</v>
      </c>
      <c r="H727" s="746" t="s">
        <v>12</v>
      </c>
      <c r="I727" s="747" t="s">
        <v>13</v>
      </c>
      <c r="J727" s="1499"/>
      <c r="K727" s="1502"/>
    </row>
    <row r="728" spans="1:11" ht="78" x14ac:dyDescent="0.2">
      <c r="A728" s="748">
        <v>1</v>
      </c>
      <c r="B728" s="749" t="s">
        <v>937</v>
      </c>
      <c r="C728" s="750">
        <v>71960</v>
      </c>
      <c r="D728" s="751">
        <v>41195</v>
      </c>
      <c r="E728" s="752" t="s">
        <v>23</v>
      </c>
      <c r="F728" s="753" t="s">
        <v>875</v>
      </c>
      <c r="G728" s="754">
        <v>41195</v>
      </c>
      <c r="H728" s="755" t="str">
        <f>F728</f>
        <v>บริษัท ซีดีเอส เพาเวอร์ เทคโนโลยี จำกัด</v>
      </c>
      <c r="I728" s="756">
        <f>G728</f>
        <v>41195</v>
      </c>
      <c r="J728" s="757" t="s">
        <v>35</v>
      </c>
      <c r="K728" s="714" t="s">
        <v>938</v>
      </c>
    </row>
    <row r="729" spans="1:11" ht="78" x14ac:dyDescent="0.2">
      <c r="A729" s="758">
        <v>2</v>
      </c>
      <c r="B729" s="759" t="s">
        <v>939</v>
      </c>
      <c r="C729" s="760">
        <v>20500</v>
      </c>
      <c r="D729" s="761">
        <v>21935</v>
      </c>
      <c r="E729" s="752" t="s">
        <v>23</v>
      </c>
      <c r="F729" s="753" t="s">
        <v>940</v>
      </c>
      <c r="G729" s="762">
        <v>21935</v>
      </c>
      <c r="H729" s="763" t="str">
        <f t="shared" ref="H729:I732" si="7">F729</f>
        <v>ห้างหุ้นส่วนจำกัด พีเอ็น คอมเมิร์ซ 2017</v>
      </c>
      <c r="I729" s="764">
        <f t="shared" si="7"/>
        <v>21935</v>
      </c>
      <c r="J729" s="757" t="s">
        <v>35</v>
      </c>
      <c r="K729" s="765" t="s">
        <v>941</v>
      </c>
    </row>
    <row r="730" spans="1:11" ht="78" x14ac:dyDescent="0.2">
      <c r="A730" s="758">
        <v>3</v>
      </c>
      <c r="B730" s="759" t="s">
        <v>942</v>
      </c>
      <c r="C730" s="764">
        <v>15200</v>
      </c>
      <c r="D730" s="761">
        <v>16264</v>
      </c>
      <c r="E730" s="752" t="s">
        <v>23</v>
      </c>
      <c r="F730" s="753" t="s">
        <v>943</v>
      </c>
      <c r="G730" s="762">
        <v>16264</v>
      </c>
      <c r="H730" s="763" t="str">
        <f t="shared" si="7"/>
        <v>บริษัท แก๊ดซิลล่า จำกัด</v>
      </c>
      <c r="I730" s="764">
        <f t="shared" si="7"/>
        <v>16264</v>
      </c>
      <c r="J730" s="757" t="s">
        <v>35</v>
      </c>
      <c r="K730" s="765" t="s">
        <v>944</v>
      </c>
    </row>
    <row r="731" spans="1:11" ht="78" x14ac:dyDescent="0.2">
      <c r="A731" s="758">
        <v>4</v>
      </c>
      <c r="B731" s="759" t="s">
        <v>945</v>
      </c>
      <c r="C731" s="764">
        <v>8200</v>
      </c>
      <c r="D731" s="761">
        <v>8774</v>
      </c>
      <c r="E731" s="752" t="s">
        <v>23</v>
      </c>
      <c r="F731" s="753" t="s">
        <v>584</v>
      </c>
      <c r="G731" s="762">
        <v>8774</v>
      </c>
      <c r="H731" s="763" t="str">
        <f t="shared" si="7"/>
        <v>ห้างหุ้นส่วนจำกัด ยูเนี่ยน ปริ้นท์</v>
      </c>
      <c r="I731" s="764">
        <f t="shared" si="7"/>
        <v>8774</v>
      </c>
      <c r="J731" s="757" t="s">
        <v>35</v>
      </c>
      <c r="K731" s="765" t="s">
        <v>946</v>
      </c>
    </row>
    <row r="732" spans="1:11" ht="78" x14ac:dyDescent="0.2">
      <c r="A732" s="758">
        <v>5</v>
      </c>
      <c r="B732" s="759" t="s">
        <v>947</v>
      </c>
      <c r="C732" s="764">
        <v>37310</v>
      </c>
      <c r="D732" s="761">
        <v>39921.699999999997</v>
      </c>
      <c r="E732" s="752" t="s">
        <v>23</v>
      </c>
      <c r="F732" s="753" t="s">
        <v>584</v>
      </c>
      <c r="G732" s="762">
        <v>39921.699999999997</v>
      </c>
      <c r="H732" s="763" t="str">
        <f t="shared" si="7"/>
        <v>ห้างหุ้นส่วนจำกัด ยูเนี่ยน ปริ้นท์</v>
      </c>
      <c r="I732" s="764">
        <f t="shared" si="7"/>
        <v>39921.699999999997</v>
      </c>
      <c r="J732" s="757" t="s">
        <v>35</v>
      </c>
      <c r="K732" s="765" t="s">
        <v>948</v>
      </c>
    </row>
    <row r="733" spans="1:11" ht="21.75" thickBot="1" x14ac:dyDescent="0.35">
      <c r="A733" s="735"/>
      <c r="B733" s="735"/>
      <c r="C733" s="735"/>
      <c r="D733" s="735"/>
      <c r="E733" s="766"/>
      <c r="F733" s="737"/>
      <c r="G733" s="735"/>
      <c r="H733" s="767"/>
      <c r="I733" s="738">
        <f>SUM(I728:I732)</f>
        <v>128089.7</v>
      </c>
      <c r="J733" s="735"/>
      <c r="K733" s="735"/>
    </row>
    <row r="734" spans="1:11" ht="21.75" thickTop="1" x14ac:dyDescent="0.2">
      <c r="A734" s="768"/>
      <c r="B734" s="769"/>
      <c r="C734" s="768"/>
      <c r="D734" s="768"/>
      <c r="E734" s="769"/>
      <c r="F734" s="768"/>
      <c r="G734" s="770"/>
      <c r="H734" s="768"/>
      <c r="I734" s="770"/>
      <c r="J734" s="770"/>
      <c r="K734" s="771" t="s">
        <v>0</v>
      </c>
    </row>
    <row r="735" spans="1:11" x14ac:dyDescent="0.2">
      <c r="A735" s="1495" t="s">
        <v>14</v>
      </c>
      <c r="B735" s="1495"/>
      <c r="C735" s="1495"/>
      <c r="D735" s="1495"/>
      <c r="E735" s="1495"/>
      <c r="F735" s="1495"/>
      <c r="G735" s="1495"/>
      <c r="H735" s="1495"/>
      <c r="I735" s="1495"/>
      <c r="J735" s="1495"/>
      <c r="K735" s="1495"/>
    </row>
    <row r="736" spans="1:11" x14ac:dyDescent="0.2">
      <c r="A736" s="1495" t="s">
        <v>949</v>
      </c>
      <c r="B736" s="1495"/>
      <c r="C736" s="1495"/>
      <c r="D736" s="1495"/>
      <c r="E736" s="1495"/>
      <c r="F736" s="1495"/>
      <c r="G736" s="1495"/>
      <c r="H736" s="1495"/>
      <c r="I736" s="1495"/>
      <c r="J736" s="1495"/>
      <c r="K736" s="1495"/>
    </row>
    <row r="737" spans="1:11" x14ac:dyDescent="0.2">
      <c r="A737" s="1495" t="s">
        <v>950</v>
      </c>
      <c r="B737" s="1495"/>
      <c r="C737" s="1495"/>
      <c r="D737" s="1495"/>
      <c r="E737" s="1495"/>
      <c r="F737" s="1495"/>
      <c r="G737" s="1495"/>
      <c r="H737" s="1495"/>
      <c r="I737" s="1495"/>
      <c r="J737" s="1495"/>
      <c r="K737" s="1495"/>
    </row>
    <row r="738" spans="1:11" x14ac:dyDescent="0.2">
      <c r="A738" s="1496" t="s">
        <v>1</v>
      </c>
      <c r="B738" s="1496" t="s">
        <v>2</v>
      </c>
      <c r="C738" s="1496" t="s">
        <v>3</v>
      </c>
      <c r="D738" s="1496" t="s">
        <v>4</v>
      </c>
      <c r="E738" s="1496" t="s">
        <v>5</v>
      </c>
      <c r="F738" s="1496" t="s">
        <v>6</v>
      </c>
      <c r="G738" s="1496"/>
      <c r="H738" s="1496" t="s">
        <v>7</v>
      </c>
      <c r="I738" s="1496"/>
      <c r="J738" s="1496" t="s">
        <v>8</v>
      </c>
      <c r="K738" s="1496" t="s">
        <v>9</v>
      </c>
    </row>
    <row r="739" spans="1:11" ht="42" x14ac:dyDescent="0.2">
      <c r="A739" s="1496"/>
      <c r="B739" s="1496"/>
      <c r="C739" s="1496"/>
      <c r="D739" s="1496"/>
      <c r="E739" s="1496"/>
      <c r="F739" s="772" t="s">
        <v>10</v>
      </c>
      <c r="G739" s="772" t="s">
        <v>11</v>
      </c>
      <c r="H739" s="772" t="s">
        <v>12</v>
      </c>
      <c r="I739" s="772" t="s">
        <v>13</v>
      </c>
      <c r="J739" s="1496"/>
      <c r="K739" s="1496"/>
    </row>
    <row r="740" spans="1:11" x14ac:dyDescent="0.2">
      <c r="A740" s="773">
        <v>1</v>
      </c>
      <c r="B740" s="778" t="s">
        <v>951</v>
      </c>
      <c r="C740" s="774"/>
      <c r="D740" s="775"/>
      <c r="E740" s="776"/>
      <c r="F740" s="773"/>
      <c r="G740" s="774"/>
      <c r="H740" s="773"/>
      <c r="I740" s="774"/>
      <c r="J740" s="776"/>
      <c r="K740" s="777"/>
    </row>
    <row r="741" spans="1:11" ht="63" x14ac:dyDescent="0.2">
      <c r="A741" s="794">
        <v>1.1000000000000001</v>
      </c>
      <c r="B741" s="792" t="s">
        <v>952</v>
      </c>
      <c r="C741" s="774">
        <v>6419</v>
      </c>
      <c r="D741" s="775"/>
      <c r="E741" s="776"/>
      <c r="F741" s="773" t="s">
        <v>953</v>
      </c>
      <c r="G741" s="774"/>
      <c r="H741" s="773" t="s">
        <v>953</v>
      </c>
      <c r="I741" s="774">
        <v>6419</v>
      </c>
      <c r="J741" s="776"/>
      <c r="K741" s="777" t="s">
        <v>954</v>
      </c>
    </row>
    <row r="742" spans="1:11" ht="78.75" customHeight="1" x14ac:dyDescent="0.2">
      <c r="A742" s="794">
        <v>1.2</v>
      </c>
      <c r="B742" s="792" t="s">
        <v>955</v>
      </c>
      <c r="C742" s="774">
        <v>1337</v>
      </c>
      <c r="D742" s="775"/>
      <c r="E742" s="776"/>
      <c r="F742" s="773" t="s">
        <v>956</v>
      </c>
      <c r="G742" s="774"/>
      <c r="H742" s="773" t="s">
        <v>956</v>
      </c>
      <c r="I742" s="774">
        <v>1337</v>
      </c>
      <c r="J742" s="776"/>
      <c r="K742" s="777" t="s">
        <v>954</v>
      </c>
    </row>
    <row r="743" spans="1:11" ht="63" x14ac:dyDescent="0.2">
      <c r="A743" s="794">
        <v>1.3</v>
      </c>
      <c r="B743" s="792" t="s">
        <v>957</v>
      </c>
      <c r="C743" s="795">
        <v>2370</v>
      </c>
      <c r="D743" s="796"/>
      <c r="E743" s="797"/>
      <c r="F743" s="56" t="s">
        <v>958</v>
      </c>
      <c r="G743" s="795"/>
      <c r="H743" s="56" t="s">
        <v>958</v>
      </c>
      <c r="I743" s="795">
        <v>2370</v>
      </c>
      <c r="J743" s="797"/>
      <c r="K743" s="798" t="s">
        <v>954</v>
      </c>
    </row>
    <row r="744" spans="1:11" ht="63" x14ac:dyDescent="0.2">
      <c r="A744" s="794">
        <v>2</v>
      </c>
      <c r="B744" s="793" t="s">
        <v>959</v>
      </c>
      <c r="C744" s="795">
        <v>4392</v>
      </c>
      <c r="D744" s="796"/>
      <c r="E744" s="797"/>
      <c r="F744" s="794" t="s">
        <v>960</v>
      </c>
      <c r="G744" s="795"/>
      <c r="H744" s="794" t="s">
        <v>960</v>
      </c>
      <c r="I744" s="795">
        <v>4392</v>
      </c>
      <c r="J744" s="797"/>
      <c r="K744" s="798" t="s">
        <v>954</v>
      </c>
    </row>
    <row r="745" spans="1:11" x14ac:dyDescent="0.2">
      <c r="A745" s="779"/>
      <c r="B745" s="780"/>
      <c r="C745" s="781"/>
      <c r="D745" s="782"/>
      <c r="E745" s="783"/>
      <c r="F745" s="779"/>
      <c r="G745" s="781"/>
      <c r="H745" s="779"/>
      <c r="I745" s="781"/>
      <c r="J745" s="783"/>
      <c r="K745" s="784"/>
    </row>
    <row r="746" spans="1:11" x14ac:dyDescent="0.2">
      <c r="A746" s="785"/>
      <c r="B746" s="786"/>
      <c r="C746" s="787"/>
      <c r="D746" s="788"/>
      <c r="E746" s="789"/>
      <c r="F746" s="785"/>
      <c r="G746" s="787"/>
      <c r="H746" s="785"/>
      <c r="I746" s="790">
        <f>SUM(I741:I745)</f>
        <v>14518</v>
      </c>
      <c r="J746" s="789"/>
      <c r="K746" s="791"/>
    </row>
    <row r="747" spans="1:11" x14ac:dyDescent="0.2">
      <c r="A747" s="1476" t="s">
        <v>14</v>
      </c>
      <c r="B747" s="1477"/>
      <c r="C747" s="1477"/>
      <c r="D747" s="1477"/>
      <c r="E747" s="1477"/>
      <c r="F747" s="1477"/>
      <c r="G747" s="1477"/>
      <c r="H747" s="1477"/>
      <c r="I747" s="1477"/>
      <c r="J747" s="1477"/>
      <c r="K747" s="1478"/>
    </row>
    <row r="748" spans="1:11" x14ac:dyDescent="0.2">
      <c r="A748" s="1479" t="s">
        <v>961</v>
      </c>
      <c r="B748" s="1480"/>
      <c r="C748" s="1480"/>
      <c r="D748" s="1480"/>
      <c r="E748" s="1480"/>
      <c r="F748" s="1480"/>
      <c r="G748" s="1480"/>
      <c r="H748" s="1480"/>
      <c r="I748" s="1480"/>
      <c r="J748" s="1480"/>
      <c r="K748" s="1481"/>
    </row>
    <row r="749" spans="1:11" x14ac:dyDescent="0.2">
      <c r="A749" s="1482" t="s">
        <v>962</v>
      </c>
      <c r="B749" s="1482" t="s">
        <v>144</v>
      </c>
      <c r="C749" s="1482" t="s">
        <v>963</v>
      </c>
      <c r="D749" s="1482" t="s">
        <v>146</v>
      </c>
      <c r="E749" s="1482" t="s">
        <v>48</v>
      </c>
      <c r="F749" s="1484" t="s">
        <v>6</v>
      </c>
      <c r="G749" s="1485"/>
      <c r="H749" s="1484" t="s">
        <v>7</v>
      </c>
      <c r="I749" s="1485"/>
      <c r="J749" s="1482" t="s">
        <v>8</v>
      </c>
      <c r="K749" s="1482" t="s">
        <v>147</v>
      </c>
    </row>
    <row r="750" spans="1:11" ht="42" x14ac:dyDescent="0.2">
      <c r="A750" s="1483"/>
      <c r="B750" s="1483"/>
      <c r="C750" s="1483"/>
      <c r="D750" s="1483"/>
      <c r="E750" s="1483"/>
      <c r="F750" s="799" t="s">
        <v>10</v>
      </c>
      <c r="G750" s="799" t="s">
        <v>11</v>
      </c>
      <c r="H750" s="799" t="s">
        <v>12</v>
      </c>
      <c r="I750" s="799" t="s">
        <v>13</v>
      </c>
      <c r="J750" s="1483"/>
      <c r="K750" s="1483"/>
    </row>
    <row r="751" spans="1:11" ht="63" x14ac:dyDescent="0.2">
      <c r="A751" s="803" t="s">
        <v>95</v>
      </c>
      <c r="B751" s="804" t="s">
        <v>964</v>
      </c>
      <c r="C751" s="805" t="s">
        <v>965</v>
      </c>
      <c r="D751" s="803"/>
      <c r="E751" s="803" t="s">
        <v>31</v>
      </c>
      <c r="F751" s="804" t="s">
        <v>98</v>
      </c>
      <c r="G751" s="805" t="s">
        <v>965</v>
      </c>
      <c r="H751" s="804" t="s">
        <v>98</v>
      </c>
      <c r="I751" s="805" t="s">
        <v>965</v>
      </c>
      <c r="J751" s="803"/>
      <c r="K751" s="803" t="s">
        <v>966</v>
      </c>
    </row>
    <row r="752" spans="1:11" x14ac:dyDescent="0.35">
      <c r="A752" s="800"/>
      <c r="B752" s="800" t="s">
        <v>967</v>
      </c>
      <c r="C752" s="802" t="s">
        <v>965</v>
      </c>
      <c r="D752" s="801"/>
      <c r="E752" s="800"/>
      <c r="F752" s="801"/>
      <c r="G752" s="802" t="s">
        <v>965</v>
      </c>
      <c r="H752" s="801"/>
      <c r="I752" s="802" t="s">
        <v>965</v>
      </c>
      <c r="J752" s="801"/>
      <c r="K752" s="800"/>
    </row>
    <row r="753" spans="1:11" x14ac:dyDescent="0.35">
      <c r="A753" s="160"/>
      <c r="B753" s="19"/>
      <c r="C753" s="19"/>
      <c r="D753" s="19"/>
      <c r="E753" s="19"/>
      <c r="F753" s="19"/>
      <c r="G753" s="19"/>
      <c r="H753" s="19"/>
      <c r="J753" s="19"/>
      <c r="K753" s="823" t="s">
        <v>975</v>
      </c>
    </row>
    <row r="754" spans="1:11" x14ac:dyDescent="0.2">
      <c r="A754" s="1486" t="s">
        <v>968</v>
      </c>
      <c r="B754" s="1486"/>
      <c r="C754" s="1486"/>
      <c r="D754" s="1486"/>
      <c r="E754" s="1486"/>
      <c r="F754" s="1486"/>
      <c r="G754" s="1486"/>
      <c r="H754" s="1486"/>
      <c r="I754" s="1486"/>
      <c r="J754" s="1486"/>
      <c r="K754" s="1486"/>
    </row>
    <row r="755" spans="1:11" x14ac:dyDescent="0.25">
      <c r="A755" s="1486" t="s">
        <v>969</v>
      </c>
      <c r="B755" s="1487"/>
      <c r="C755" s="1487"/>
      <c r="D755" s="1487"/>
      <c r="E755" s="1487"/>
      <c r="F755" s="1487"/>
      <c r="G755" s="1487"/>
      <c r="H755" s="1487"/>
      <c r="I755" s="1487"/>
      <c r="J755" s="1487"/>
      <c r="K755" s="1487"/>
    </row>
    <row r="756" spans="1:11" x14ac:dyDescent="0.2">
      <c r="A756" s="1488" t="s">
        <v>970</v>
      </c>
      <c r="B756" s="1488"/>
      <c r="C756" s="1488"/>
      <c r="D756" s="1488"/>
      <c r="E756" s="1488"/>
      <c r="F756" s="1488"/>
      <c r="G756" s="1488"/>
      <c r="H756" s="1488"/>
      <c r="I756" s="1488"/>
      <c r="J756" s="1488"/>
      <c r="K756" s="1488"/>
    </row>
    <row r="757" spans="1:11" x14ac:dyDescent="0.2">
      <c r="A757" s="1489" t="s">
        <v>1</v>
      </c>
      <c r="B757" s="1489" t="s">
        <v>144</v>
      </c>
      <c r="C757" s="1491" t="s">
        <v>3</v>
      </c>
      <c r="D757" s="1491" t="s">
        <v>857</v>
      </c>
      <c r="E757" s="1489" t="s">
        <v>48</v>
      </c>
      <c r="F757" s="1493" t="s">
        <v>6</v>
      </c>
      <c r="G757" s="1494"/>
      <c r="H757" s="1493" t="s">
        <v>7</v>
      </c>
      <c r="I757" s="1494"/>
      <c r="J757" s="1489" t="s">
        <v>8</v>
      </c>
      <c r="K757" s="1489" t="s">
        <v>9</v>
      </c>
    </row>
    <row r="758" spans="1:11" ht="39" x14ac:dyDescent="0.2">
      <c r="A758" s="1490"/>
      <c r="B758" s="1490"/>
      <c r="C758" s="1492"/>
      <c r="D758" s="1492"/>
      <c r="E758" s="1490"/>
      <c r="F758" s="812" t="s">
        <v>10</v>
      </c>
      <c r="G758" s="806" t="s">
        <v>971</v>
      </c>
      <c r="H758" s="812" t="s">
        <v>972</v>
      </c>
      <c r="I758" s="806" t="s">
        <v>973</v>
      </c>
      <c r="J758" s="1490"/>
      <c r="K758" s="1490"/>
    </row>
    <row r="759" spans="1:11" x14ac:dyDescent="0.2">
      <c r="A759" s="813"/>
      <c r="B759" s="814" t="s">
        <v>974</v>
      </c>
      <c r="C759" s="807"/>
      <c r="D759" s="815"/>
      <c r="E759" s="816"/>
      <c r="F759" s="808"/>
      <c r="G759" s="817"/>
      <c r="H759" s="809"/>
      <c r="I759" s="807"/>
      <c r="J759" s="7"/>
      <c r="K759" s="810"/>
    </row>
    <row r="760" spans="1:11" x14ac:dyDescent="0.2">
      <c r="A760" s="809"/>
      <c r="B760" s="818" t="s">
        <v>140</v>
      </c>
      <c r="C760" s="819"/>
      <c r="D760" s="820"/>
      <c r="E760" s="821"/>
      <c r="F760" s="811"/>
      <c r="G760" s="819"/>
      <c r="H760" s="811"/>
      <c r="I760" s="819"/>
      <c r="J760" s="822"/>
      <c r="K760" s="810"/>
    </row>
    <row r="761" spans="1:11" x14ac:dyDescent="0.2">
      <c r="A761" s="1476" t="s">
        <v>14</v>
      </c>
      <c r="B761" s="1477"/>
      <c r="C761" s="1477"/>
      <c r="D761" s="1477"/>
      <c r="E761" s="1477"/>
      <c r="F761" s="1477"/>
      <c r="G761" s="1477"/>
      <c r="H761" s="1477"/>
      <c r="I761" s="1477"/>
      <c r="J761" s="1477"/>
      <c r="K761" s="1478"/>
    </row>
    <row r="762" spans="1:11" x14ac:dyDescent="0.2">
      <c r="A762" s="1479" t="s">
        <v>976</v>
      </c>
      <c r="B762" s="1480"/>
      <c r="C762" s="1480"/>
      <c r="D762" s="1480"/>
      <c r="E762" s="1480"/>
      <c r="F762" s="1480"/>
      <c r="G762" s="1480"/>
      <c r="H762" s="1480"/>
      <c r="I762" s="1480"/>
      <c r="J762" s="1480"/>
      <c r="K762" s="1481"/>
    </row>
    <row r="763" spans="1:11" x14ac:dyDescent="0.2">
      <c r="A763" s="1482" t="s">
        <v>962</v>
      </c>
      <c r="B763" s="1482" t="s">
        <v>144</v>
      </c>
      <c r="C763" s="1482" t="s">
        <v>963</v>
      </c>
      <c r="D763" s="1482" t="s">
        <v>146</v>
      </c>
      <c r="E763" s="1482" t="s">
        <v>48</v>
      </c>
      <c r="F763" s="1484" t="s">
        <v>6</v>
      </c>
      <c r="G763" s="1485"/>
      <c r="H763" s="1484" t="s">
        <v>7</v>
      </c>
      <c r="I763" s="1485"/>
      <c r="J763" s="1482" t="s">
        <v>8</v>
      </c>
      <c r="K763" s="1482" t="s">
        <v>147</v>
      </c>
    </row>
    <row r="764" spans="1:11" ht="42" x14ac:dyDescent="0.2">
      <c r="A764" s="1483"/>
      <c r="B764" s="1483"/>
      <c r="C764" s="1483"/>
      <c r="D764" s="1483"/>
      <c r="E764" s="1483"/>
      <c r="F764" s="799" t="s">
        <v>10</v>
      </c>
      <c r="G764" s="799" t="s">
        <v>11</v>
      </c>
      <c r="H764" s="799" t="s">
        <v>12</v>
      </c>
      <c r="I764" s="799" t="s">
        <v>13</v>
      </c>
      <c r="J764" s="1483"/>
      <c r="K764" s="1483"/>
    </row>
    <row r="765" spans="1:11" ht="63" x14ac:dyDescent="0.2">
      <c r="A765" s="803" t="s">
        <v>95</v>
      </c>
      <c r="B765" s="804" t="s">
        <v>977</v>
      </c>
      <c r="C765" s="805" t="s">
        <v>978</v>
      </c>
      <c r="D765" s="803"/>
      <c r="E765" s="803" t="s">
        <v>31</v>
      </c>
      <c r="F765" s="804" t="s">
        <v>979</v>
      </c>
      <c r="G765" s="805" t="s">
        <v>978</v>
      </c>
      <c r="H765" s="804" t="s">
        <v>979</v>
      </c>
      <c r="I765" s="805" t="s">
        <v>978</v>
      </c>
      <c r="J765" s="803"/>
      <c r="K765" s="803" t="s">
        <v>980</v>
      </c>
    </row>
    <row r="766" spans="1:11" x14ac:dyDescent="0.35">
      <c r="A766" s="800"/>
      <c r="B766" s="800" t="s">
        <v>967</v>
      </c>
      <c r="C766" s="802" t="s">
        <v>978</v>
      </c>
      <c r="D766" s="801"/>
      <c r="E766" s="800"/>
      <c r="F766" s="801"/>
      <c r="G766" s="802" t="s">
        <v>978</v>
      </c>
      <c r="H766" s="801"/>
      <c r="I766" s="802" t="s">
        <v>978</v>
      </c>
      <c r="J766" s="801"/>
      <c r="K766" s="800"/>
    </row>
    <row r="767" spans="1:11" x14ac:dyDescent="0.2">
      <c r="A767" s="425"/>
      <c r="B767" s="426"/>
      <c r="C767" s="425"/>
      <c r="D767" s="425"/>
      <c r="E767" s="426"/>
      <c r="F767" s="824"/>
      <c r="G767" s="427"/>
      <c r="H767" s="425"/>
      <c r="I767" s="427"/>
      <c r="J767" s="427"/>
      <c r="K767" s="428" t="s">
        <v>0</v>
      </c>
    </row>
    <row r="768" spans="1:11" x14ac:dyDescent="0.2">
      <c r="A768" s="1473" t="s">
        <v>131</v>
      </c>
      <c r="B768" s="1473"/>
      <c r="C768" s="1473"/>
      <c r="D768" s="1473"/>
      <c r="E768" s="1473"/>
      <c r="F768" s="1473"/>
      <c r="G768" s="1473"/>
      <c r="H768" s="1473"/>
      <c r="I768" s="1473"/>
      <c r="J768" s="1473"/>
      <c r="K768" s="1473"/>
    </row>
    <row r="769" spans="1:12" x14ac:dyDescent="0.2">
      <c r="A769" s="1473" t="s">
        <v>981</v>
      </c>
      <c r="B769" s="1473"/>
      <c r="C769" s="1473"/>
      <c r="D769" s="1473"/>
      <c r="E769" s="1473"/>
      <c r="F769" s="1473"/>
      <c r="G769" s="1473"/>
      <c r="H769" s="1473"/>
      <c r="I769" s="1473"/>
      <c r="J769" s="1473"/>
      <c r="K769" s="1473"/>
    </row>
    <row r="770" spans="1:12" x14ac:dyDescent="0.2">
      <c r="A770" s="1473" t="s">
        <v>982</v>
      </c>
      <c r="B770" s="1473"/>
      <c r="C770" s="1473"/>
      <c r="D770" s="1473"/>
      <c r="E770" s="1473"/>
      <c r="F770" s="1473"/>
      <c r="G770" s="1473"/>
      <c r="H770" s="1473"/>
      <c r="I770" s="1473"/>
      <c r="J770" s="1473"/>
      <c r="K770" s="1473"/>
    </row>
    <row r="771" spans="1:12" x14ac:dyDescent="0.2">
      <c r="A771" s="429"/>
      <c r="B771" s="430"/>
      <c r="C771" s="429"/>
      <c r="D771" s="429"/>
      <c r="E771" s="430"/>
      <c r="F771" s="825"/>
      <c r="G771" s="431"/>
      <c r="H771" s="429"/>
      <c r="I771" s="431"/>
      <c r="J771" s="431"/>
      <c r="K771" s="430"/>
    </row>
    <row r="772" spans="1:12" x14ac:dyDescent="0.2">
      <c r="A772" s="1391" t="s">
        <v>1</v>
      </c>
      <c r="B772" s="1474" t="s">
        <v>2</v>
      </c>
      <c r="C772" s="1392" t="s">
        <v>3</v>
      </c>
      <c r="D772" s="1391" t="s">
        <v>4</v>
      </c>
      <c r="E772" s="1474" t="s">
        <v>5</v>
      </c>
      <c r="F772" s="1474" t="s">
        <v>6</v>
      </c>
      <c r="G772" s="1474"/>
      <c r="H772" s="1474" t="s">
        <v>7</v>
      </c>
      <c r="I772" s="1474"/>
      <c r="J772" s="1391" t="s">
        <v>8</v>
      </c>
      <c r="K772" s="1392" t="s">
        <v>9</v>
      </c>
    </row>
    <row r="773" spans="1:12" ht="34.5" x14ac:dyDescent="0.2">
      <c r="A773" s="1391"/>
      <c r="B773" s="1474"/>
      <c r="C773" s="1475"/>
      <c r="D773" s="1391"/>
      <c r="E773" s="1474"/>
      <c r="F773" s="826" t="s">
        <v>10</v>
      </c>
      <c r="G773" s="258" t="s">
        <v>11</v>
      </c>
      <c r="H773" s="827" t="s">
        <v>12</v>
      </c>
      <c r="I773" s="258" t="s">
        <v>13</v>
      </c>
      <c r="J773" s="1391"/>
      <c r="K773" s="1475"/>
    </row>
    <row r="774" spans="1:12" x14ac:dyDescent="0.2">
      <c r="A774" s="169"/>
      <c r="B774" s="170"/>
      <c r="C774" s="828"/>
      <c r="D774" s="828"/>
      <c r="E774" s="829"/>
      <c r="F774" s="830" t="s">
        <v>743</v>
      </c>
      <c r="G774" s="828"/>
      <c r="H774" s="169"/>
      <c r="I774" s="828"/>
      <c r="J774" s="829"/>
      <c r="K774" s="831"/>
    </row>
    <row r="775" spans="1:12" x14ac:dyDescent="0.2">
      <c r="A775" s="169"/>
      <c r="B775" s="170"/>
      <c r="C775" s="828"/>
      <c r="D775" s="828"/>
      <c r="E775" s="829"/>
      <c r="F775" s="830"/>
      <c r="G775" s="828"/>
      <c r="H775" s="169"/>
      <c r="I775" s="828"/>
      <c r="J775" s="829"/>
      <c r="K775" s="831"/>
    </row>
    <row r="776" spans="1:12" x14ac:dyDescent="0.35">
      <c r="A776" s="832"/>
      <c r="B776" s="832"/>
      <c r="C776" s="833"/>
      <c r="D776" s="834"/>
      <c r="E776" s="832"/>
      <c r="F776" s="832"/>
      <c r="G776" s="833"/>
      <c r="H776" s="832"/>
      <c r="I776" s="832"/>
      <c r="J776" s="835"/>
      <c r="K776" s="832"/>
      <c r="L776" s="835" t="s">
        <v>42</v>
      </c>
    </row>
    <row r="777" spans="1:12" x14ac:dyDescent="0.2">
      <c r="A777" s="1463" t="s">
        <v>131</v>
      </c>
      <c r="B777" s="1463"/>
      <c r="C777" s="1463"/>
      <c r="D777" s="1463"/>
      <c r="E777" s="1463"/>
      <c r="F777" s="1463"/>
      <c r="G777" s="1463"/>
      <c r="H777" s="1463"/>
      <c r="I777" s="1463"/>
      <c r="J777" s="1463"/>
      <c r="K777" s="1463"/>
      <c r="L777" s="1463"/>
    </row>
    <row r="778" spans="1:12" x14ac:dyDescent="0.2">
      <c r="A778" s="1463" t="s">
        <v>983</v>
      </c>
      <c r="B778" s="1463"/>
      <c r="C778" s="1463"/>
      <c r="D778" s="1463"/>
      <c r="E778" s="1463"/>
      <c r="F778" s="1463"/>
      <c r="G778" s="1463"/>
      <c r="H778" s="1463"/>
      <c r="I778" s="1463"/>
      <c r="J778" s="1463"/>
      <c r="K778" s="1463"/>
      <c r="L778" s="1463"/>
    </row>
    <row r="779" spans="1:12" x14ac:dyDescent="0.2">
      <c r="A779" s="1464" t="s">
        <v>1</v>
      </c>
      <c r="B779" s="1464" t="s">
        <v>144</v>
      </c>
      <c r="C779" s="1466" t="s">
        <v>984</v>
      </c>
      <c r="D779" s="1466" t="s">
        <v>857</v>
      </c>
      <c r="E779" s="1464" t="s">
        <v>48</v>
      </c>
      <c r="F779" s="1468" t="s">
        <v>6</v>
      </c>
      <c r="G779" s="1468"/>
      <c r="H779" s="1468" t="s">
        <v>7</v>
      </c>
      <c r="I779" s="1468"/>
      <c r="J779" s="1464" t="s">
        <v>8</v>
      </c>
      <c r="K779" s="1469" t="s">
        <v>9</v>
      </c>
      <c r="L779" s="1470"/>
    </row>
    <row r="780" spans="1:12" ht="42" x14ac:dyDescent="0.2">
      <c r="A780" s="1465"/>
      <c r="B780" s="1465"/>
      <c r="C780" s="1467"/>
      <c r="D780" s="1467"/>
      <c r="E780" s="1465"/>
      <c r="F780" s="836" t="s">
        <v>10</v>
      </c>
      <c r="G780" s="836" t="s">
        <v>971</v>
      </c>
      <c r="H780" s="836" t="s">
        <v>12</v>
      </c>
      <c r="I780" s="836" t="s">
        <v>973</v>
      </c>
      <c r="J780" s="1465"/>
      <c r="K780" s="1471"/>
      <c r="L780" s="1472"/>
    </row>
    <row r="781" spans="1:12" ht="63" x14ac:dyDescent="0.2">
      <c r="A781" s="837">
        <v>1</v>
      </c>
      <c r="B781" s="282" t="s">
        <v>985</v>
      </c>
      <c r="C781" s="838">
        <v>120696</v>
      </c>
      <c r="D781" s="838">
        <v>120696</v>
      </c>
      <c r="E781" s="839" t="s">
        <v>31</v>
      </c>
      <c r="F781" s="282" t="s">
        <v>986</v>
      </c>
      <c r="G781" s="838">
        <v>120696</v>
      </c>
      <c r="H781" s="282" t="s">
        <v>986</v>
      </c>
      <c r="I781" s="838">
        <v>120696</v>
      </c>
      <c r="J781" s="840" t="s">
        <v>35</v>
      </c>
      <c r="K781" s="837">
        <v>3300075634</v>
      </c>
      <c r="L781" s="840" t="s">
        <v>987</v>
      </c>
    </row>
    <row r="782" spans="1:12" ht="63" x14ac:dyDescent="0.2">
      <c r="A782" s="837">
        <v>2</v>
      </c>
      <c r="B782" s="282" t="s">
        <v>988</v>
      </c>
      <c r="C782" s="838">
        <v>305592</v>
      </c>
      <c r="D782" s="838">
        <v>305592</v>
      </c>
      <c r="E782" s="839" t="s">
        <v>31</v>
      </c>
      <c r="F782" s="282" t="s">
        <v>986</v>
      </c>
      <c r="G782" s="838">
        <v>305592</v>
      </c>
      <c r="H782" s="282" t="s">
        <v>986</v>
      </c>
      <c r="I782" s="838">
        <v>305592</v>
      </c>
      <c r="J782" s="840" t="s">
        <v>35</v>
      </c>
      <c r="K782" s="837">
        <v>3300075635</v>
      </c>
      <c r="L782" s="840" t="s">
        <v>987</v>
      </c>
    </row>
    <row r="783" spans="1:12" ht="42" x14ac:dyDescent="0.2">
      <c r="A783" s="837">
        <v>3</v>
      </c>
      <c r="B783" s="282" t="s">
        <v>989</v>
      </c>
      <c r="C783" s="838">
        <v>203300</v>
      </c>
      <c r="D783" s="838">
        <v>203300</v>
      </c>
      <c r="E783" s="839" t="s">
        <v>31</v>
      </c>
      <c r="F783" s="282" t="s">
        <v>990</v>
      </c>
      <c r="G783" s="838">
        <v>203300</v>
      </c>
      <c r="H783" s="282" t="s">
        <v>990</v>
      </c>
      <c r="I783" s="838">
        <v>203300</v>
      </c>
      <c r="J783" s="840" t="s">
        <v>35</v>
      </c>
      <c r="K783" s="837">
        <v>3300075700</v>
      </c>
      <c r="L783" s="840" t="s">
        <v>991</v>
      </c>
    </row>
    <row r="784" spans="1:12" ht="63" x14ac:dyDescent="0.2">
      <c r="A784" s="837">
        <v>4</v>
      </c>
      <c r="B784" s="282" t="s">
        <v>992</v>
      </c>
      <c r="C784" s="838">
        <v>415534.5</v>
      </c>
      <c r="D784" s="838">
        <v>415534.5</v>
      </c>
      <c r="E784" s="839" t="s">
        <v>31</v>
      </c>
      <c r="F784" s="282" t="s">
        <v>993</v>
      </c>
      <c r="G784" s="838">
        <v>415534.5</v>
      </c>
      <c r="H784" s="282" t="s">
        <v>993</v>
      </c>
      <c r="I784" s="838">
        <v>415534.5</v>
      </c>
      <c r="J784" s="840" t="s">
        <v>35</v>
      </c>
      <c r="K784" s="837">
        <v>3300075752</v>
      </c>
      <c r="L784" s="840" t="s">
        <v>994</v>
      </c>
    </row>
    <row r="785" spans="1:12" ht="42" x14ac:dyDescent="0.2">
      <c r="A785" s="837">
        <v>5</v>
      </c>
      <c r="B785" s="282" t="s">
        <v>995</v>
      </c>
      <c r="C785" s="838">
        <v>51146</v>
      </c>
      <c r="D785" s="838">
        <v>51146</v>
      </c>
      <c r="E785" s="839" t="s">
        <v>31</v>
      </c>
      <c r="F785" s="282" t="s">
        <v>996</v>
      </c>
      <c r="G785" s="838">
        <v>51146</v>
      </c>
      <c r="H785" s="282" t="s">
        <v>996</v>
      </c>
      <c r="I785" s="838">
        <v>51146</v>
      </c>
      <c r="J785" s="840" t="s">
        <v>35</v>
      </c>
      <c r="K785" s="837">
        <v>3300075757</v>
      </c>
      <c r="L785" s="840" t="s">
        <v>997</v>
      </c>
    </row>
    <row r="786" spans="1:12" ht="42" x14ac:dyDescent="0.2">
      <c r="A786" s="837">
        <v>6</v>
      </c>
      <c r="B786" s="282" t="s">
        <v>998</v>
      </c>
      <c r="C786" s="838">
        <v>115099.9</v>
      </c>
      <c r="D786" s="838">
        <v>115099.9</v>
      </c>
      <c r="E786" s="839" t="s">
        <v>31</v>
      </c>
      <c r="F786" s="282" t="s">
        <v>999</v>
      </c>
      <c r="G786" s="838">
        <v>115099.9</v>
      </c>
      <c r="H786" s="282" t="s">
        <v>999</v>
      </c>
      <c r="I786" s="838">
        <v>115099.9</v>
      </c>
      <c r="J786" s="840" t="s">
        <v>35</v>
      </c>
      <c r="K786" s="837">
        <v>3300075853</v>
      </c>
      <c r="L786" s="840" t="s">
        <v>1000</v>
      </c>
    </row>
    <row r="787" spans="1:12" x14ac:dyDescent="0.2">
      <c r="A787" s="841"/>
      <c r="B787" s="842"/>
      <c r="C787" s="843">
        <f>SUM(C781:C786)</f>
        <v>1211368.3999999999</v>
      </c>
      <c r="D787" s="838"/>
      <c r="E787" s="839"/>
      <c r="F787" s="282"/>
      <c r="G787" s="838"/>
      <c r="H787" s="282"/>
      <c r="I787" s="838"/>
      <c r="J787" s="840"/>
      <c r="K787" s="837"/>
      <c r="L787" s="840"/>
    </row>
    <row r="788" spans="1:12" x14ac:dyDescent="0.3">
      <c r="A788" s="844"/>
      <c r="B788" s="844"/>
      <c r="C788" s="844"/>
      <c r="D788" s="844"/>
      <c r="E788" s="844"/>
      <c r="F788" s="844"/>
      <c r="G788" s="844"/>
      <c r="H788" s="844"/>
      <c r="I788" s="844"/>
      <c r="J788" s="844"/>
      <c r="K788" s="845" t="s">
        <v>1001</v>
      </c>
    </row>
    <row r="789" spans="1:12" x14ac:dyDescent="0.3">
      <c r="A789" s="1450" t="s">
        <v>131</v>
      </c>
      <c r="B789" s="1450"/>
      <c r="C789" s="1450"/>
      <c r="D789" s="1450"/>
      <c r="E789" s="1450"/>
      <c r="F789" s="1450"/>
      <c r="G789" s="1450"/>
      <c r="H789" s="1450"/>
      <c r="I789" s="1450"/>
      <c r="J789" s="1450"/>
      <c r="K789" s="1450"/>
    </row>
    <row r="790" spans="1:12" x14ac:dyDescent="0.3">
      <c r="A790" s="1450" t="s">
        <v>1002</v>
      </c>
      <c r="B790" s="1450"/>
      <c r="C790" s="1450"/>
      <c r="D790" s="1450"/>
      <c r="E790" s="1450"/>
      <c r="F790" s="1450"/>
      <c r="G790" s="1450"/>
      <c r="H790" s="1450"/>
      <c r="I790" s="1450"/>
      <c r="J790" s="1450"/>
      <c r="K790" s="1450"/>
    </row>
    <row r="791" spans="1:12" x14ac:dyDescent="0.3">
      <c r="A791" s="1450" t="s">
        <v>1003</v>
      </c>
      <c r="B791" s="1450"/>
      <c r="C791" s="1450"/>
      <c r="D791" s="1450"/>
      <c r="E791" s="1450"/>
      <c r="F791" s="1450"/>
      <c r="G791" s="1450"/>
      <c r="H791" s="1450"/>
      <c r="I791" s="1450"/>
      <c r="J791" s="1450"/>
      <c r="K791" s="1450"/>
    </row>
    <row r="792" spans="1:12" ht="21.75" thickBot="1" x14ac:dyDescent="0.25">
      <c r="A792" s="844"/>
      <c r="B792" s="844"/>
      <c r="C792" s="844"/>
      <c r="D792" s="844"/>
      <c r="E792" s="844"/>
      <c r="F792" s="844"/>
      <c r="G792" s="844"/>
      <c r="H792" s="844"/>
      <c r="I792" s="844"/>
      <c r="J792" s="844"/>
      <c r="K792" s="844"/>
    </row>
    <row r="793" spans="1:12" x14ac:dyDescent="0.2">
      <c r="A793" s="1451" t="s">
        <v>1</v>
      </c>
      <c r="B793" s="1453" t="s">
        <v>144</v>
      </c>
      <c r="C793" s="1455" t="s">
        <v>1004</v>
      </c>
      <c r="D793" s="1457" t="s">
        <v>1005</v>
      </c>
      <c r="E793" s="1453" t="s">
        <v>5</v>
      </c>
      <c r="F793" s="1459" t="s">
        <v>6</v>
      </c>
      <c r="G793" s="1460"/>
      <c r="H793" s="1459" t="s">
        <v>7</v>
      </c>
      <c r="I793" s="1460"/>
      <c r="J793" s="1453" t="s">
        <v>8</v>
      </c>
      <c r="K793" s="1461" t="s">
        <v>1006</v>
      </c>
    </row>
    <row r="794" spans="1:12" ht="37.5" x14ac:dyDescent="0.2">
      <c r="A794" s="1452"/>
      <c r="B794" s="1454"/>
      <c r="C794" s="1456"/>
      <c r="D794" s="1458"/>
      <c r="E794" s="1454"/>
      <c r="F794" s="846" t="s">
        <v>10</v>
      </c>
      <c r="G794" s="847" t="s">
        <v>1007</v>
      </c>
      <c r="H794" s="846" t="s">
        <v>12</v>
      </c>
      <c r="I794" s="848" t="s">
        <v>973</v>
      </c>
      <c r="J794" s="1454"/>
      <c r="K794" s="1462"/>
    </row>
    <row r="795" spans="1:12" x14ac:dyDescent="0.2">
      <c r="A795" s="1435" t="s">
        <v>1008</v>
      </c>
      <c r="B795" s="1436"/>
      <c r="C795" s="1436"/>
      <c r="D795" s="1436"/>
      <c r="E795" s="1436"/>
      <c r="F795" s="1436"/>
      <c r="G795" s="1436"/>
      <c r="H795" s="1436"/>
      <c r="I795" s="1436"/>
      <c r="J795" s="1436"/>
      <c r="K795" s="1437"/>
    </row>
    <row r="796" spans="1:12" x14ac:dyDescent="0.2">
      <c r="A796" s="1438" t="s">
        <v>1009</v>
      </c>
      <c r="B796" s="1438"/>
      <c r="C796" s="1438"/>
      <c r="D796" s="1438"/>
      <c r="E796" s="1438"/>
      <c r="F796" s="1438"/>
      <c r="G796" s="1438"/>
      <c r="H796" s="1438"/>
      <c r="I796" s="1438"/>
      <c r="J796" s="1438"/>
      <c r="K796" s="1438"/>
      <c r="L796" s="849"/>
    </row>
    <row r="797" spans="1:12" x14ac:dyDescent="0.2">
      <c r="A797" s="1438" t="s">
        <v>1010</v>
      </c>
      <c r="B797" s="1438"/>
      <c r="C797" s="1438"/>
      <c r="D797" s="1438"/>
      <c r="E797" s="1438"/>
      <c r="F797" s="1438"/>
      <c r="G797" s="1438"/>
      <c r="H797" s="1438"/>
      <c r="I797" s="1438"/>
      <c r="J797" s="1438"/>
      <c r="K797" s="1438"/>
      <c r="L797" s="849"/>
    </row>
    <row r="798" spans="1:12" x14ac:dyDescent="0.2">
      <c r="A798" s="1438" t="s">
        <v>1011</v>
      </c>
      <c r="B798" s="1438"/>
      <c r="C798" s="1438"/>
      <c r="D798" s="1438"/>
      <c r="E798" s="1438"/>
      <c r="F798" s="1438"/>
      <c r="G798" s="1438"/>
      <c r="H798" s="1438"/>
      <c r="I798" s="1438"/>
      <c r="J798" s="1438"/>
      <c r="K798" s="1438"/>
      <c r="L798" s="849"/>
    </row>
    <row r="799" spans="1:12" x14ac:dyDescent="0.2">
      <c r="A799" s="1439" t="s">
        <v>23</v>
      </c>
      <c r="B799" s="1438"/>
      <c r="C799" s="1438"/>
      <c r="D799" s="1438"/>
      <c r="E799" s="1438"/>
      <c r="F799" s="1438"/>
      <c r="G799" s="1438"/>
      <c r="H799" s="1438"/>
      <c r="I799" s="1438"/>
      <c r="J799" s="1438"/>
      <c r="K799" s="1438"/>
      <c r="L799" s="849"/>
    </row>
    <row r="800" spans="1:12" x14ac:dyDescent="0.2">
      <c r="A800" s="850"/>
      <c r="B800" s="850"/>
      <c r="C800" s="851"/>
      <c r="D800" s="850"/>
      <c r="E800" s="850"/>
      <c r="F800" s="850"/>
      <c r="G800" s="850"/>
      <c r="H800" s="850"/>
      <c r="I800" s="850"/>
      <c r="J800" s="850"/>
      <c r="K800" s="850"/>
      <c r="L800" s="849"/>
    </row>
    <row r="801" spans="1:12" x14ac:dyDescent="0.2">
      <c r="A801" s="1440" t="s">
        <v>1</v>
      </c>
      <c r="B801" s="1440" t="s">
        <v>144</v>
      </c>
      <c r="C801" s="1442" t="s">
        <v>145</v>
      </c>
      <c r="D801" s="1444" t="s">
        <v>146</v>
      </c>
      <c r="E801" s="1444" t="s">
        <v>48</v>
      </c>
      <c r="F801" s="1444" t="s">
        <v>6</v>
      </c>
      <c r="G801" s="1444"/>
      <c r="H801" s="1444" t="s">
        <v>7</v>
      </c>
      <c r="I801" s="1444"/>
      <c r="J801" s="1440" t="s">
        <v>8</v>
      </c>
      <c r="K801" s="1445" t="s">
        <v>9</v>
      </c>
      <c r="L801" s="1446"/>
    </row>
    <row r="802" spans="1:12" x14ac:dyDescent="0.2">
      <c r="A802" s="1441"/>
      <c r="B802" s="1441"/>
      <c r="C802" s="1443"/>
      <c r="D802" s="1444"/>
      <c r="E802" s="1444"/>
      <c r="F802" s="1440" t="s">
        <v>10</v>
      </c>
      <c r="G802" s="1444" t="s">
        <v>11</v>
      </c>
      <c r="H802" s="1444" t="s">
        <v>12</v>
      </c>
      <c r="I802" s="1444" t="s">
        <v>1012</v>
      </c>
      <c r="J802" s="1441"/>
      <c r="K802" s="1447"/>
      <c r="L802" s="1448"/>
    </row>
    <row r="803" spans="1:12" x14ac:dyDescent="0.2">
      <c r="A803" s="1441"/>
      <c r="B803" s="1441"/>
      <c r="C803" s="1443"/>
      <c r="D803" s="1444"/>
      <c r="E803" s="1444"/>
      <c r="F803" s="1441"/>
      <c r="G803" s="1444"/>
      <c r="H803" s="1444"/>
      <c r="I803" s="1444"/>
      <c r="J803" s="1441"/>
      <c r="K803" s="1447"/>
      <c r="L803" s="1448"/>
    </row>
    <row r="804" spans="1:12" x14ac:dyDescent="0.2">
      <c r="A804" s="1441"/>
      <c r="B804" s="1441"/>
      <c r="C804" s="1443"/>
      <c r="D804" s="1440"/>
      <c r="E804" s="1440"/>
      <c r="F804" s="1441"/>
      <c r="G804" s="1440"/>
      <c r="H804" s="1440"/>
      <c r="I804" s="1440"/>
      <c r="J804" s="1441"/>
      <c r="K804" s="1447"/>
      <c r="L804" s="1448"/>
    </row>
    <row r="805" spans="1:12" ht="42" x14ac:dyDescent="0.2">
      <c r="A805" s="581">
        <v>1</v>
      </c>
      <c r="B805" s="852" t="s">
        <v>1013</v>
      </c>
      <c r="C805" s="853">
        <v>105716</v>
      </c>
      <c r="D805" s="583">
        <v>105716</v>
      </c>
      <c r="E805" s="854" t="s">
        <v>31</v>
      </c>
      <c r="F805" s="582" t="s">
        <v>1014</v>
      </c>
      <c r="G805" s="855">
        <v>105716</v>
      </c>
      <c r="H805" s="582" t="s">
        <v>1014</v>
      </c>
      <c r="I805" s="855">
        <v>105716</v>
      </c>
      <c r="J805" s="581" t="s">
        <v>35</v>
      </c>
      <c r="K805" s="856" t="s">
        <v>1015</v>
      </c>
      <c r="L805" s="856" t="s">
        <v>1016</v>
      </c>
    </row>
    <row r="806" spans="1:12" ht="42" x14ac:dyDescent="0.2">
      <c r="A806" s="594"/>
      <c r="B806" s="857" t="s">
        <v>1017</v>
      </c>
      <c r="C806" s="858"/>
      <c r="D806" s="586"/>
      <c r="E806" s="339"/>
      <c r="F806" s="585" t="s">
        <v>1018</v>
      </c>
      <c r="G806" s="143"/>
      <c r="H806" s="585" t="s">
        <v>1018</v>
      </c>
      <c r="I806" s="143"/>
      <c r="J806" s="594"/>
      <c r="K806" s="859"/>
      <c r="L806" s="859"/>
    </row>
    <row r="807" spans="1:12" ht="42" x14ac:dyDescent="0.2">
      <c r="A807" s="594"/>
      <c r="B807" s="857" t="s">
        <v>1019</v>
      </c>
      <c r="C807" s="858"/>
      <c r="D807" s="586"/>
      <c r="E807" s="339"/>
      <c r="F807" s="587" t="s">
        <v>1020</v>
      </c>
      <c r="G807" s="143">
        <v>131717</v>
      </c>
      <c r="H807" s="585"/>
      <c r="I807" s="143"/>
      <c r="J807" s="594"/>
      <c r="K807" s="859"/>
      <c r="L807" s="859"/>
    </row>
    <row r="808" spans="1:12" ht="42" x14ac:dyDescent="0.2">
      <c r="A808" s="594"/>
      <c r="B808" s="857"/>
      <c r="C808" s="858"/>
      <c r="D808" s="586"/>
      <c r="E808" s="339"/>
      <c r="F808" s="587" t="s">
        <v>1021</v>
      </c>
      <c r="G808" s="143">
        <v>111280</v>
      </c>
      <c r="H808" s="585"/>
      <c r="I808" s="143"/>
      <c r="J808" s="594"/>
      <c r="K808" s="859"/>
      <c r="L808" s="859"/>
    </row>
    <row r="809" spans="1:12" x14ac:dyDescent="0.2">
      <c r="A809" s="594"/>
      <c r="B809" s="857"/>
      <c r="C809" s="858"/>
      <c r="D809" s="586"/>
      <c r="E809" s="339"/>
      <c r="F809" s="587" t="s">
        <v>1022</v>
      </c>
      <c r="G809" s="143"/>
      <c r="H809" s="585"/>
      <c r="I809" s="143"/>
      <c r="J809" s="594"/>
      <c r="K809" s="859"/>
      <c r="L809" s="859"/>
    </row>
    <row r="810" spans="1:12" x14ac:dyDescent="0.2">
      <c r="A810" s="594"/>
      <c r="B810" s="857"/>
      <c r="C810" s="858"/>
      <c r="D810" s="586"/>
      <c r="E810" s="339"/>
      <c r="F810" s="600"/>
      <c r="G810" s="339"/>
      <c r="H810" s="587"/>
      <c r="I810" s="143"/>
      <c r="J810" s="594"/>
      <c r="K810" s="859"/>
      <c r="L810" s="859"/>
    </row>
    <row r="811" spans="1:12" ht="42" x14ac:dyDescent="0.2">
      <c r="A811" s="581">
        <v>2</v>
      </c>
      <c r="B811" s="852" t="s">
        <v>1023</v>
      </c>
      <c r="C811" s="853">
        <v>16285.4</v>
      </c>
      <c r="D811" s="583">
        <v>16285.4</v>
      </c>
      <c r="E811" s="854" t="s">
        <v>31</v>
      </c>
      <c r="F811" s="584" t="s">
        <v>1024</v>
      </c>
      <c r="G811" s="855">
        <v>16285.4</v>
      </c>
      <c r="H811" s="584" t="s">
        <v>1024</v>
      </c>
      <c r="I811" s="855">
        <v>16285.4</v>
      </c>
      <c r="J811" s="581" t="s">
        <v>35</v>
      </c>
      <c r="K811" s="856" t="s">
        <v>1025</v>
      </c>
      <c r="L811" s="856" t="s">
        <v>1026</v>
      </c>
    </row>
    <row r="812" spans="1:12" ht="42" x14ac:dyDescent="0.2">
      <c r="A812" s="594"/>
      <c r="B812" s="857" t="s">
        <v>1027</v>
      </c>
      <c r="C812" s="858"/>
      <c r="D812" s="586"/>
      <c r="E812" s="142"/>
      <c r="F812" s="587" t="s">
        <v>1028</v>
      </c>
      <c r="G812" s="143">
        <v>16959.5</v>
      </c>
      <c r="H812" s="587"/>
      <c r="I812" s="143"/>
      <c r="J812" s="594"/>
      <c r="K812" s="859"/>
      <c r="L812" s="859"/>
    </row>
    <row r="813" spans="1:12" ht="42" x14ac:dyDescent="0.2">
      <c r="A813" s="594"/>
      <c r="B813" s="857"/>
      <c r="C813" s="858"/>
      <c r="D813" s="586"/>
      <c r="E813" s="142"/>
      <c r="F813" s="585" t="s">
        <v>1029</v>
      </c>
      <c r="G813" s="143">
        <v>17328.650000000001</v>
      </c>
      <c r="H813" s="587"/>
      <c r="I813" s="143"/>
      <c r="J813" s="594"/>
      <c r="K813" s="859"/>
      <c r="L813" s="859"/>
    </row>
    <row r="814" spans="1:12" x14ac:dyDescent="0.2">
      <c r="A814" s="600"/>
      <c r="B814" s="860"/>
      <c r="C814" s="861"/>
      <c r="D814" s="601"/>
      <c r="E814" s="145"/>
      <c r="F814" s="600"/>
      <c r="G814" s="146"/>
      <c r="H814" s="862"/>
      <c r="I814" s="146"/>
      <c r="J814" s="600"/>
      <c r="K814" s="863"/>
      <c r="L814" s="863"/>
    </row>
    <row r="815" spans="1:12" ht="21.75" thickBot="1" x14ac:dyDescent="0.4">
      <c r="A815" s="257"/>
      <c r="B815" s="257" t="s">
        <v>1030</v>
      </c>
      <c r="C815" s="864">
        <f>SUM(C805:C814)</f>
        <v>122001.4</v>
      </c>
      <c r="D815" s="865"/>
      <c r="E815" s="186"/>
      <c r="F815" s="257"/>
      <c r="G815" s="186"/>
      <c r="H815" s="257" t="s">
        <v>1030</v>
      </c>
      <c r="I815" s="864">
        <f>SUM(I805:I814)</f>
        <v>122001.4</v>
      </c>
      <c r="J815" s="186"/>
      <c r="K815" s="186"/>
      <c r="L815" s="866"/>
    </row>
    <row r="816" spans="1:12" ht="21.75" thickTop="1" x14ac:dyDescent="0.35">
      <c r="A816" s="257"/>
      <c r="B816" s="186" t="s">
        <v>1031</v>
      </c>
      <c r="C816" s="865"/>
      <c r="D816" s="186"/>
      <c r="E816" s="186"/>
      <c r="F816" s="186"/>
      <c r="G816" s="186"/>
      <c r="H816" s="186"/>
      <c r="I816" s="186"/>
      <c r="J816" s="186"/>
      <c r="K816" s="186"/>
      <c r="L816" s="866"/>
    </row>
    <row r="817" spans="1:11" x14ac:dyDescent="0.2">
      <c r="A817" s="867"/>
      <c r="B817" s="868"/>
      <c r="C817" s="867"/>
      <c r="D817" s="867"/>
      <c r="E817" s="869"/>
      <c r="F817" s="867"/>
      <c r="G817" s="870"/>
      <c r="H817" s="867"/>
      <c r="I817" s="870"/>
      <c r="J817" s="870"/>
      <c r="K817" s="871" t="s">
        <v>0</v>
      </c>
    </row>
    <row r="818" spans="1:11" x14ac:dyDescent="0.2">
      <c r="A818" s="1449" t="s">
        <v>1032</v>
      </c>
      <c r="B818" s="1449"/>
      <c r="C818" s="1449"/>
      <c r="D818" s="1449"/>
      <c r="E818" s="1449"/>
      <c r="F818" s="1449"/>
      <c r="G818" s="1449"/>
      <c r="H818" s="1449"/>
      <c r="I818" s="1449"/>
      <c r="J818" s="1449"/>
      <c r="K818" s="1449"/>
    </row>
    <row r="819" spans="1:11" x14ac:dyDescent="0.2">
      <c r="A819" s="1449" t="s">
        <v>1033</v>
      </c>
      <c r="B819" s="1449"/>
      <c r="C819" s="1449"/>
      <c r="D819" s="1449"/>
      <c r="E819" s="1449"/>
      <c r="F819" s="1449"/>
      <c r="G819" s="1449"/>
      <c r="H819" s="1449"/>
      <c r="I819" s="1449"/>
      <c r="J819" s="1449"/>
      <c r="K819" s="1449"/>
    </row>
    <row r="820" spans="1:11" x14ac:dyDescent="0.2">
      <c r="A820" s="1449" t="s">
        <v>1034</v>
      </c>
      <c r="B820" s="1449"/>
      <c r="C820" s="1449"/>
      <c r="D820" s="1449"/>
      <c r="E820" s="1449"/>
      <c r="F820" s="1449"/>
      <c r="G820" s="1449"/>
      <c r="H820" s="1449"/>
      <c r="I820" s="1449"/>
      <c r="J820" s="1449"/>
      <c r="K820" s="1449"/>
    </row>
    <row r="821" spans="1:11" x14ac:dyDescent="0.2">
      <c r="A821" s="872"/>
      <c r="B821" s="873"/>
      <c r="C821" s="872"/>
      <c r="D821" s="872"/>
      <c r="E821" s="874"/>
      <c r="F821" s="872"/>
      <c r="G821" s="875"/>
      <c r="H821" s="872"/>
      <c r="I821" s="875"/>
      <c r="J821" s="875"/>
      <c r="K821" s="873"/>
    </row>
    <row r="822" spans="1:11" x14ac:dyDescent="0.2">
      <c r="A822" s="1836" t="s">
        <v>1035</v>
      </c>
      <c r="B822" s="1428" t="s">
        <v>2</v>
      </c>
      <c r="C822" s="1428" t="s">
        <v>1036</v>
      </c>
      <c r="D822" s="1836" t="s">
        <v>1037</v>
      </c>
      <c r="E822" s="1836" t="s">
        <v>5</v>
      </c>
      <c r="F822" s="1430" t="s">
        <v>6</v>
      </c>
      <c r="G822" s="1431"/>
      <c r="H822" s="1430" t="s">
        <v>7</v>
      </c>
      <c r="I822" s="1431"/>
      <c r="J822" s="1836" t="s">
        <v>8</v>
      </c>
      <c r="K822" s="1428" t="s">
        <v>9</v>
      </c>
    </row>
    <row r="823" spans="1:11" ht="63" x14ac:dyDescent="0.2">
      <c r="A823" s="1836"/>
      <c r="B823" s="1429"/>
      <c r="C823" s="1429"/>
      <c r="D823" s="1836"/>
      <c r="E823" s="1836"/>
      <c r="F823" s="878" t="s">
        <v>10</v>
      </c>
      <c r="G823" s="878" t="s">
        <v>1038</v>
      </c>
      <c r="H823" s="878" t="s">
        <v>12</v>
      </c>
      <c r="I823" s="878" t="s">
        <v>1039</v>
      </c>
      <c r="J823" s="1836"/>
      <c r="K823" s="1429"/>
    </row>
    <row r="824" spans="1:11" x14ac:dyDescent="0.2">
      <c r="A824" s="879" t="s">
        <v>92</v>
      </c>
      <c r="B824" s="879" t="s">
        <v>92</v>
      </c>
      <c r="C824" s="880" t="s">
        <v>92</v>
      </c>
      <c r="D824" s="880" t="s">
        <v>92</v>
      </c>
      <c r="E824" s="881" t="s">
        <v>92</v>
      </c>
      <c r="F824" s="882" t="s">
        <v>92</v>
      </c>
      <c r="G824" s="880" t="s">
        <v>92</v>
      </c>
      <c r="H824" s="882" t="s">
        <v>92</v>
      </c>
      <c r="I824" s="880" t="s">
        <v>92</v>
      </c>
      <c r="J824" s="883" t="s">
        <v>92</v>
      </c>
      <c r="K824" s="884" t="s">
        <v>92</v>
      </c>
    </row>
    <row r="825" spans="1:11" x14ac:dyDescent="0.2">
      <c r="A825" s="879"/>
      <c r="B825" s="885"/>
      <c r="C825" s="880"/>
      <c r="D825" s="880"/>
      <c r="E825" s="881"/>
      <c r="F825" s="886"/>
      <c r="G825" s="880"/>
      <c r="H825" s="886"/>
      <c r="I825" s="880"/>
      <c r="J825" s="881"/>
      <c r="K825" s="887"/>
    </row>
    <row r="826" spans="1:11" x14ac:dyDescent="0.2">
      <c r="A826" s="1837" t="s">
        <v>14</v>
      </c>
      <c r="B826" s="1837"/>
      <c r="C826" s="1837"/>
      <c r="D826" s="1837"/>
      <c r="E826" s="1837"/>
      <c r="F826" s="1837"/>
      <c r="G826" s="1837"/>
      <c r="H826" s="1837"/>
      <c r="I826" s="1837"/>
      <c r="J826" s="1837"/>
      <c r="K826" s="1837"/>
    </row>
    <row r="827" spans="1:11" x14ac:dyDescent="0.2">
      <c r="A827" s="1837" t="s">
        <v>1040</v>
      </c>
      <c r="B827" s="1837"/>
      <c r="C827" s="1837"/>
      <c r="D827" s="1837"/>
      <c r="E827" s="1837"/>
      <c r="F827" s="1837"/>
      <c r="G827" s="1837"/>
      <c r="H827" s="1837"/>
      <c r="I827" s="1837"/>
      <c r="J827" s="1837"/>
      <c r="K827" s="1837"/>
    </row>
    <row r="828" spans="1:11" x14ac:dyDescent="0.2">
      <c r="A828" s="1838" t="s">
        <v>1041</v>
      </c>
      <c r="B828" s="1838"/>
      <c r="C828" s="1838"/>
      <c r="D828" s="1838"/>
      <c r="E828" s="1838"/>
      <c r="F828" s="1838"/>
      <c r="G828" s="1838"/>
      <c r="H828" s="1838"/>
      <c r="I828" s="1838"/>
      <c r="J828" s="1838"/>
      <c r="K828" s="1838"/>
    </row>
    <row r="829" spans="1:11" x14ac:dyDescent="0.35">
      <c r="A829" s="1839" t="s">
        <v>1</v>
      </c>
      <c r="B829" s="1842" t="s">
        <v>144</v>
      </c>
      <c r="C829" s="888" t="s">
        <v>555</v>
      </c>
      <c r="D829" s="888" t="s">
        <v>146</v>
      </c>
      <c r="E829" s="1842" t="s">
        <v>48</v>
      </c>
      <c r="F829" s="1845" t="s">
        <v>6</v>
      </c>
      <c r="G829" s="1846"/>
      <c r="H829" s="1847" t="s">
        <v>7</v>
      </c>
      <c r="I829" s="1848"/>
      <c r="J829" s="1849" t="s">
        <v>8</v>
      </c>
      <c r="K829" s="1842" t="s">
        <v>147</v>
      </c>
    </row>
    <row r="830" spans="1:11" x14ac:dyDescent="0.35">
      <c r="A830" s="1840"/>
      <c r="B830" s="1843"/>
      <c r="C830" s="889" t="s">
        <v>1042</v>
      </c>
      <c r="D830" s="889" t="s">
        <v>1043</v>
      </c>
      <c r="E830" s="1843"/>
      <c r="F830" s="1852" t="s">
        <v>10</v>
      </c>
      <c r="G830" s="1854" t="s">
        <v>11</v>
      </c>
      <c r="H830" s="1842" t="s">
        <v>12</v>
      </c>
      <c r="I830" s="1856" t="s">
        <v>13</v>
      </c>
      <c r="J830" s="1850"/>
      <c r="K830" s="1843"/>
    </row>
    <row r="831" spans="1:11" x14ac:dyDescent="0.35">
      <c r="A831" s="1841"/>
      <c r="B831" s="1844"/>
      <c r="C831" s="890" t="s">
        <v>1044</v>
      </c>
      <c r="D831" s="890"/>
      <c r="E831" s="1844"/>
      <c r="F831" s="1853"/>
      <c r="G831" s="1855"/>
      <c r="H831" s="1844"/>
      <c r="I831" s="1857"/>
      <c r="J831" s="1851"/>
      <c r="K831" s="1844"/>
    </row>
    <row r="832" spans="1:11" ht="63" x14ac:dyDescent="0.2">
      <c r="A832" s="891">
        <v>1</v>
      </c>
      <c r="B832" s="892" t="s">
        <v>1045</v>
      </c>
      <c r="C832" s="893">
        <v>9345700</v>
      </c>
      <c r="D832" s="894">
        <v>9999891</v>
      </c>
      <c r="E832" s="895" t="s">
        <v>75</v>
      </c>
      <c r="F832" s="896" t="s">
        <v>1046</v>
      </c>
      <c r="G832" s="897">
        <v>9790000</v>
      </c>
      <c r="H832" s="896" t="s">
        <v>1046</v>
      </c>
      <c r="I832" s="897">
        <v>9790000</v>
      </c>
      <c r="J832" s="895" t="s">
        <v>25</v>
      </c>
      <c r="K832" s="898" t="s">
        <v>1047</v>
      </c>
    </row>
    <row r="833" spans="1:11" x14ac:dyDescent="0.2">
      <c r="A833" s="899"/>
      <c r="B833" s="900" t="s">
        <v>1048</v>
      </c>
      <c r="C833" s="901"/>
      <c r="D833" s="902"/>
      <c r="E833" s="903"/>
      <c r="F833" s="904"/>
      <c r="G833" s="905"/>
      <c r="H833" s="904"/>
      <c r="I833" s="906"/>
      <c r="J833" s="903"/>
      <c r="K833" s="907" t="s">
        <v>1049</v>
      </c>
    </row>
    <row r="834" spans="1:11" x14ac:dyDescent="0.2">
      <c r="A834" s="899"/>
      <c r="B834" s="908"/>
      <c r="C834" s="901"/>
      <c r="D834" s="902"/>
      <c r="E834" s="903"/>
      <c r="F834" s="904"/>
      <c r="G834" s="905"/>
      <c r="H834" s="904"/>
      <c r="I834" s="906"/>
      <c r="J834" s="903"/>
      <c r="K834" s="907" t="s">
        <v>1050</v>
      </c>
    </row>
    <row r="835" spans="1:11" x14ac:dyDescent="0.2">
      <c r="A835" s="909"/>
      <c r="B835" s="910"/>
      <c r="C835" s="911"/>
      <c r="D835" s="912"/>
      <c r="E835" s="913"/>
      <c r="F835" s="904"/>
      <c r="G835" s="912"/>
      <c r="H835" s="913"/>
      <c r="I835" s="914"/>
      <c r="J835" s="913"/>
      <c r="K835" s="915"/>
    </row>
    <row r="836" spans="1:11" ht="63" x14ac:dyDescent="0.2">
      <c r="A836" s="891">
        <v>2</v>
      </c>
      <c r="B836" s="892" t="s">
        <v>1051</v>
      </c>
      <c r="C836" s="893">
        <v>180000</v>
      </c>
      <c r="D836" s="894">
        <v>139045</v>
      </c>
      <c r="E836" s="895" t="s">
        <v>23</v>
      </c>
      <c r="F836" s="896" t="s">
        <v>1046</v>
      </c>
      <c r="G836" s="897">
        <v>135007.03</v>
      </c>
      <c r="H836" s="896" t="s">
        <v>1046</v>
      </c>
      <c r="I836" s="916">
        <v>135007.03</v>
      </c>
      <c r="J836" s="895" t="s">
        <v>481</v>
      </c>
      <c r="K836" s="898" t="s">
        <v>1052</v>
      </c>
    </row>
    <row r="837" spans="1:11" ht="42" x14ac:dyDescent="0.2">
      <c r="A837" s="891"/>
      <c r="B837" s="908" t="s">
        <v>1053</v>
      </c>
      <c r="C837" s="893"/>
      <c r="D837" s="894"/>
      <c r="E837" s="891"/>
      <c r="F837" s="904"/>
      <c r="G837" s="905"/>
      <c r="H837" s="904"/>
      <c r="I837" s="917"/>
      <c r="J837" s="891"/>
      <c r="K837" s="907" t="s">
        <v>1054</v>
      </c>
    </row>
    <row r="838" spans="1:11" ht="42" x14ac:dyDescent="0.2">
      <c r="A838" s="891"/>
      <c r="B838" s="908" t="s">
        <v>1055</v>
      </c>
      <c r="C838" s="893"/>
      <c r="D838" s="894"/>
      <c r="E838" s="891"/>
      <c r="F838" s="904"/>
      <c r="G838" s="905"/>
      <c r="H838" s="904"/>
      <c r="I838" s="918"/>
      <c r="J838" s="891"/>
      <c r="K838" s="907" t="s">
        <v>1056</v>
      </c>
    </row>
    <row r="839" spans="1:11" x14ac:dyDescent="0.2">
      <c r="A839" s="919"/>
      <c r="B839" s="920"/>
      <c r="C839" s="921"/>
      <c r="D839" s="922"/>
      <c r="E839" s="919"/>
      <c r="F839" s="279"/>
      <c r="G839" s="923"/>
      <c r="H839" s="279"/>
      <c r="I839" s="924"/>
      <c r="J839" s="919"/>
      <c r="K839" s="925"/>
    </row>
    <row r="840" spans="1:11" ht="63" x14ac:dyDescent="0.2">
      <c r="A840" s="891">
        <v>3</v>
      </c>
      <c r="B840" s="892" t="s">
        <v>1057</v>
      </c>
      <c r="C840" s="893">
        <v>70000</v>
      </c>
      <c r="D840" s="894">
        <v>65678</v>
      </c>
      <c r="E840" s="895" t="s">
        <v>23</v>
      </c>
      <c r="F840" s="896" t="s">
        <v>906</v>
      </c>
      <c r="G840" s="905">
        <v>65053.98</v>
      </c>
      <c r="H840" s="896" t="s">
        <v>906</v>
      </c>
      <c r="I840" s="905">
        <v>65053.98</v>
      </c>
      <c r="J840" s="895" t="s">
        <v>481</v>
      </c>
      <c r="K840" s="898" t="s">
        <v>1058</v>
      </c>
    </row>
    <row r="841" spans="1:11" ht="63" x14ac:dyDescent="0.2">
      <c r="A841" s="891"/>
      <c r="B841" s="908" t="s">
        <v>1059</v>
      </c>
      <c r="C841" s="893"/>
      <c r="D841" s="894"/>
      <c r="E841" s="891"/>
      <c r="F841" s="904"/>
      <c r="G841" s="905"/>
      <c r="H841" s="904"/>
      <c r="I841" s="918"/>
      <c r="J841" s="891"/>
      <c r="K841" s="907" t="s">
        <v>1060</v>
      </c>
    </row>
    <row r="842" spans="1:11" ht="42" x14ac:dyDescent="0.2">
      <c r="A842" s="891"/>
      <c r="B842" s="908" t="s">
        <v>1055</v>
      </c>
      <c r="C842" s="893"/>
      <c r="D842" s="894"/>
      <c r="E842" s="891"/>
      <c r="F842" s="904"/>
      <c r="G842" s="905"/>
      <c r="H842" s="904"/>
      <c r="I842" s="918"/>
      <c r="J842" s="907"/>
      <c r="K842" s="907" t="s">
        <v>1056</v>
      </c>
    </row>
    <row r="843" spans="1:11" x14ac:dyDescent="0.2">
      <c r="A843" s="926"/>
      <c r="B843" s="920"/>
      <c r="C843" s="922"/>
      <c r="D843" s="922"/>
      <c r="E843" s="919"/>
      <c r="F843" s="915"/>
      <c r="G843" s="924"/>
      <c r="H843" s="915"/>
      <c r="I843" s="924"/>
      <c r="J843" s="919"/>
      <c r="K843" s="925"/>
    </row>
    <row r="844" spans="1:11" ht="63" x14ac:dyDescent="0.2">
      <c r="A844" s="891">
        <v>4</v>
      </c>
      <c r="B844" s="892" t="s">
        <v>1061</v>
      </c>
      <c r="C844" s="893">
        <v>400000</v>
      </c>
      <c r="D844" s="894">
        <v>384924</v>
      </c>
      <c r="E844" s="895" t="s">
        <v>23</v>
      </c>
      <c r="F844" s="896" t="s">
        <v>891</v>
      </c>
      <c r="G844" s="894">
        <v>365854.9</v>
      </c>
      <c r="H844" s="896" t="s">
        <v>891</v>
      </c>
      <c r="I844" s="894">
        <v>365854.9</v>
      </c>
      <c r="J844" s="895" t="s">
        <v>481</v>
      </c>
      <c r="K844" s="898" t="s">
        <v>1062</v>
      </c>
    </row>
    <row r="845" spans="1:11" ht="42" x14ac:dyDescent="0.2">
      <c r="A845" s="891"/>
      <c r="B845" s="908" t="s">
        <v>1063</v>
      </c>
      <c r="C845" s="893"/>
      <c r="D845" s="894"/>
      <c r="E845" s="891"/>
      <c r="F845" s="904"/>
      <c r="G845" s="905"/>
      <c r="H845" s="904"/>
      <c r="I845" s="918"/>
      <c r="J845" s="891"/>
      <c r="K845" s="907" t="s">
        <v>1064</v>
      </c>
    </row>
    <row r="846" spans="1:11" ht="42" x14ac:dyDescent="0.2">
      <c r="A846" s="891"/>
      <c r="B846" s="908" t="s">
        <v>1055</v>
      </c>
      <c r="C846" s="893"/>
      <c r="D846" s="894"/>
      <c r="E846" s="891"/>
      <c r="F846" s="904"/>
      <c r="G846" s="905"/>
      <c r="H846" s="904"/>
      <c r="I846" s="918"/>
      <c r="J846" s="907"/>
      <c r="K846" s="907" t="s">
        <v>1065</v>
      </c>
    </row>
    <row r="847" spans="1:11" x14ac:dyDescent="0.2">
      <c r="A847" s="926"/>
      <c r="B847" s="920"/>
      <c r="C847" s="922"/>
      <c r="D847" s="922"/>
      <c r="E847" s="919"/>
      <c r="F847" s="915"/>
      <c r="G847" s="924"/>
      <c r="H847" s="915"/>
      <c r="I847" s="924"/>
      <c r="J847" s="919"/>
      <c r="K847" s="915"/>
    </row>
    <row r="848" spans="1:11" ht="63" x14ac:dyDescent="0.2">
      <c r="A848" s="891">
        <v>5</v>
      </c>
      <c r="B848" s="892" t="s">
        <v>1066</v>
      </c>
      <c r="C848" s="893">
        <v>100000</v>
      </c>
      <c r="D848" s="894">
        <v>82446</v>
      </c>
      <c r="E848" s="895" t="s">
        <v>23</v>
      </c>
      <c r="F848" s="896" t="s">
        <v>1067</v>
      </c>
      <c r="G848" s="894">
        <v>81656.960000000006</v>
      </c>
      <c r="H848" s="896" t="s">
        <v>1067</v>
      </c>
      <c r="I848" s="894">
        <v>81656.960000000006</v>
      </c>
      <c r="J848" s="895" t="s">
        <v>481</v>
      </c>
      <c r="K848" s="898" t="s">
        <v>1068</v>
      </c>
    </row>
    <row r="849" spans="1:11" ht="63" x14ac:dyDescent="0.2">
      <c r="A849" s="891"/>
      <c r="B849" s="908" t="s">
        <v>1069</v>
      </c>
      <c r="C849" s="893"/>
      <c r="D849" s="894"/>
      <c r="E849" s="891"/>
      <c r="F849" s="904"/>
      <c r="G849" s="905"/>
      <c r="H849" s="904"/>
      <c r="I849" s="918"/>
      <c r="J849" s="891"/>
      <c r="K849" s="907" t="s">
        <v>1070</v>
      </c>
    </row>
    <row r="850" spans="1:11" ht="42" x14ac:dyDescent="0.2">
      <c r="A850" s="891"/>
      <c r="B850" s="908" t="s">
        <v>1055</v>
      </c>
      <c r="C850" s="893"/>
      <c r="D850" s="894"/>
      <c r="E850" s="891"/>
      <c r="F850" s="904"/>
      <c r="G850" s="905"/>
      <c r="H850" s="904"/>
      <c r="I850" s="918"/>
      <c r="J850" s="907"/>
      <c r="K850" s="907" t="s">
        <v>90</v>
      </c>
    </row>
    <row r="851" spans="1:11" x14ac:dyDescent="0.2">
      <c r="A851" s="926"/>
      <c r="B851" s="920"/>
      <c r="C851" s="922"/>
      <c r="D851" s="922"/>
      <c r="E851" s="919"/>
      <c r="F851" s="915"/>
      <c r="G851" s="924"/>
      <c r="H851" s="915"/>
      <c r="I851" s="924"/>
      <c r="J851" s="919"/>
      <c r="K851" s="915"/>
    </row>
    <row r="852" spans="1:11" ht="63" x14ac:dyDescent="0.2">
      <c r="A852" s="891">
        <v>6</v>
      </c>
      <c r="B852" s="892" t="s">
        <v>1071</v>
      </c>
      <c r="C852" s="893">
        <v>467000</v>
      </c>
      <c r="D852" s="894">
        <v>499690</v>
      </c>
      <c r="E852" s="895" t="s">
        <v>23</v>
      </c>
      <c r="F852" s="896" t="s">
        <v>1072</v>
      </c>
      <c r="G852" s="894">
        <v>461600.5</v>
      </c>
      <c r="H852" s="896" t="s">
        <v>1072</v>
      </c>
      <c r="I852" s="894">
        <v>461600.5</v>
      </c>
      <c r="J852" s="895" t="s">
        <v>481</v>
      </c>
      <c r="K852" s="898" t="s">
        <v>1073</v>
      </c>
    </row>
    <row r="853" spans="1:11" ht="63" x14ac:dyDescent="0.2">
      <c r="A853" s="891"/>
      <c r="B853" s="908" t="s">
        <v>1074</v>
      </c>
      <c r="C853" s="893"/>
      <c r="D853" s="894"/>
      <c r="E853" s="891"/>
      <c r="F853" s="904"/>
      <c r="G853" s="905"/>
      <c r="H853" s="904"/>
      <c r="I853" s="918"/>
      <c r="J853" s="891"/>
      <c r="K853" s="907" t="s">
        <v>1075</v>
      </c>
    </row>
    <row r="854" spans="1:11" ht="42" x14ac:dyDescent="0.2">
      <c r="A854" s="891"/>
      <c r="B854" s="908" t="s">
        <v>1055</v>
      </c>
      <c r="C854" s="893"/>
      <c r="D854" s="894"/>
      <c r="E854" s="891"/>
      <c r="F854" s="904"/>
      <c r="G854" s="905"/>
      <c r="H854" s="904"/>
      <c r="I854" s="918"/>
      <c r="J854" s="907"/>
      <c r="K854" s="907" t="s">
        <v>1056</v>
      </c>
    </row>
    <row r="855" spans="1:11" x14ac:dyDescent="0.2">
      <c r="A855" s="926"/>
      <c r="B855" s="920"/>
      <c r="C855" s="922"/>
      <c r="D855" s="922"/>
      <c r="E855" s="919"/>
      <c r="F855" s="915"/>
      <c r="G855" s="924"/>
      <c r="H855" s="915"/>
      <c r="I855" s="924"/>
      <c r="J855" s="919"/>
      <c r="K855" s="915"/>
    </row>
    <row r="856" spans="1:11" ht="63" x14ac:dyDescent="0.2">
      <c r="A856" s="891">
        <v>7</v>
      </c>
      <c r="B856" s="892" t="s">
        <v>1071</v>
      </c>
      <c r="C856" s="893">
        <v>963000</v>
      </c>
      <c r="D856" s="894">
        <v>872763</v>
      </c>
      <c r="E856" s="895" t="s">
        <v>75</v>
      </c>
      <c r="F856" s="896" t="s">
        <v>1076</v>
      </c>
      <c r="G856" s="894">
        <v>444999</v>
      </c>
      <c r="H856" s="896" t="s">
        <v>1077</v>
      </c>
      <c r="I856" s="894">
        <v>444999</v>
      </c>
      <c r="J856" s="895" t="s">
        <v>25</v>
      </c>
      <c r="K856" s="898" t="s">
        <v>1078</v>
      </c>
    </row>
    <row r="857" spans="1:11" ht="63" x14ac:dyDescent="0.2">
      <c r="A857" s="891"/>
      <c r="B857" s="908" t="s">
        <v>1079</v>
      </c>
      <c r="C857" s="893"/>
      <c r="D857" s="894"/>
      <c r="E857" s="891"/>
      <c r="F857" s="904" t="s">
        <v>1080</v>
      </c>
      <c r="G857" s="894">
        <v>525000</v>
      </c>
      <c r="H857" s="904"/>
      <c r="I857" s="918"/>
      <c r="J857" s="891"/>
      <c r="K857" s="907" t="s">
        <v>1081</v>
      </c>
    </row>
    <row r="858" spans="1:11" ht="42" x14ac:dyDescent="0.2">
      <c r="A858" s="891"/>
      <c r="B858" s="908" t="s">
        <v>1082</v>
      </c>
      <c r="C858" s="893"/>
      <c r="D858" s="894"/>
      <c r="E858" s="891"/>
      <c r="F858" s="904" t="s">
        <v>1083</v>
      </c>
      <c r="G858" s="894">
        <v>649855</v>
      </c>
      <c r="H858" s="904"/>
      <c r="I858" s="918"/>
      <c r="J858" s="907"/>
      <c r="K858" s="907" t="s">
        <v>1084</v>
      </c>
    </row>
    <row r="859" spans="1:11" x14ac:dyDescent="0.2">
      <c r="A859" s="926"/>
      <c r="B859" s="920"/>
      <c r="C859" s="922"/>
      <c r="D859" s="922"/>
      <c r="E859" s="919"/>
      <c r="F859" s="915"/>
      <c r="G859" s="924"/>
      <c r="H859" s="915"/>
      <c r="I859" s="924"/>
      <c r="J859" s="919"/>
      <c r="K859" s="915"/>
    </row>
    <row r="860" spans="1:11" ht="63" x14ac:dyDescent="0.2">
      <c r="A860" s="891">
        <v>8</v>
      </c>
      <c r="B860" s="892" t="s">
        <v>1085</v>
      </c>
      <c r="C860" s="893">
        <v>132373</v>
      </c>
      <c r="D860" s="894">
        <v>141639.10999999999</v>
      </c>
      <c r="E860" s="895" t="s">
        <v>23</v>
      </c>
      <c r="F860" s="896" t="s">
        <v>235</v>
      </c>
      <c r="G860" s="894">
        <v>141639.10999999999</v>
      </c>
      <c r="H860" s="896" t="s">
        <v>235</v>
      </c>
      <c r="I860" s="894">
        <v>141639.10999999999</v>
      </c>
      <c r="J860" s="895" t="s">
        <v>481</v>
      </c>
      <c r="K860" s="898" t="s">
        <v>1086</v>
      </c>
    </row>
    <row r="861" spans="1:11" x14ac:dyDescent="0.2">
      <c r="A861" s="891"/>
      <c r="B861" s="908"/>
      <c r="C861" s="893"/>
      <c r="D861" s="894"/>
      <c r="E861" s="891"/>
      <c r="F861" s="904"/>
      <c r="G861" s="905"/>
      <c r="H861" s="904"/>
      <c r="I861" s="918"/>
      <c r="J861" s="891"/>
      <c r="K861" s="907" t="s">
        <v>1087</v>
      </c>
    </row>
    <row r="862" spans="1:11" ht="42" x14ac:dyDescent="0.2">
      <c r="A862" s="891"/>
      <c r="B862" s="908"/>
      <c r="C862" s="893"/>
      <c r="D862" s="894"/>
      <c r="E862" s="891"/>
      <c r="F862" s="904"/>
      <c r="G862" s="905"/>
      <c r="H862" s="904"/>
      <c r="I862" s="918"/>
      <c r="J862" s="907"/>
      <c r="K862" s="907" t="s">
        <v>1088</v>
      </c>
    </row>
    <row r="863" spans="1:11" x14ac:dyDescent="0.2">
      <c r="A863" s="926"/>
      <c r="B863" s="920"/>
      <c r="C863" s="922"/>
      <c r="D863" s="922"/>
      <c r="E863" s="919"/>
      <c r="F863" s="915"/>
      <c r="G863" s="924"/>
      <c r="H863" s="915"/>
      <c r="I863" s="924"/>
      <c r="J863" s="919"/>
      <c r="K863" s="915"/>
    </row>
    <row r="864" spans="1:11" ht="63" x14ac:dyDescent="0.2">
      <c r="A864" s="895">
        <v>9</v>
      </c>
      <c r="B864" s="892" t="s">
        <v>1089</v>
      </c>
      <c r="C864" s="927">
        <v>27400</v>
      </c>
      <c r="D864" s="928">
        <v>292645</v>
      </c>
      <c r="E864" s="895" t="s">
        <v>23</v>
      </c>
      <c r="F864" s="896" t="s">
        <v>1046</v>
      </c>
      <c r="G864" s="928">
        <v>292645</v>
      </c>
      <c r="H864" s="896" t="s">
        <v>1046</v>
      </c>
      <c r="I864" s="928">
        <v>292645</v>
      </c>
      <c r="J864" s="895" t="s">
        <v>481</v>
      </c>
      <c r="K864" s="898" t="s">
        <v>1090</v>
      </c>
    </row>
    <row r="865" spans="1:12" ht="42" x14ac:dyDescent="0.2">
      <c r="A865" s="891"/>
      <c r="B865" s="908" t="s">
        <v>1091</v>
      </c>
      <c r="C865" s="929"/>
      <c r="D865" s="894"/>
      <c r="E865" s="891"/>
      <c r="F865" s="904"/>
      <c r="G865" s="905"/>
      <c r="H865" s="904"/>
      <c r="I865" s="918"/>
      <c r="J865" s="891"/>
      <c r="K865" s="907" t="s">
        <v>1092</v>
      </c>
    </row>
    <row r="866" spans="1:12" ht="42" x14ac:dyDescent="0.2">
      <c r="A866" s="891"/>
      <c r="B866" s="908"/>
      <c r="C866" s="929"/>
      <c r="D866" s="894"/>
      <c r="E866" s="891"/>
      <c r="F866" s="904"/>
      <c r="G866" s="905"/>
      <c r="H866" s="904"/>
      <c r="I866" s="918"/>
      <c r="J866" s="907"/>
      <c r="K866" s="907" t="s">
        <v>1093</v>
      </c>
    </row>
    <row r="867" spans="1:12" x14ac:dyDescent="0.2">
      <c r="A867" s="926"/>
      <c r="B867" s="920"/>
      <c r="C867" s="922"/>
      <c r="D867" s="922"/>
      <c r="E867" s="919"/>
      <c r="F867" s="915"/>
      <c r="G867" s="924"/>
      <c r="H867" s="915"/>
      <c r="I867" s="924"/>
      <c r="J867" s="919"/>
      <c r="K867" s="915"/>
    </row>
    <row r="868" spans="1:12" ht="42" x14ac:dyDescent="0.2">
      <c r="A868" s="891">
        <v>10</v>
      </c>
      <c r="B868" s="892" t="s">
        <v>1094</v>
      </c>
      <c r="C868" s="893">
        <v>5450</v>
      </c>
      <c r="D868" s="894">
        <v>5831.5</v>
      </c>
      <c r="E868" s="895" t="s">
        <v>23</v>
      </c>
      <c r="F868" s="896" t="s">
        <v>1095</v>
      </c>
      <c r="G868" s="894">
        <v>5831.5</v>
      </c>
      <c r="H868" s="896" t="s">
        <v>1095</v>
      </c>
      <c r="I868" s="894">
        <v>5831.5</v>
      </c>
      <c r="J868" s="895" t="s">
        <v>481</v>
      </c>
      <c r="K868" s="898" t="s">
        <v>1096</v>
      </c>
    </row>
    <row r="869" spans="1:12" x14ac:dyDescent="0.2">
      <c r="A869" s="891"/>
      <c r="B869" s="908"/>
      <c r="C869" s="893"/>
      <c r="D869" s="894"/>
      <c r="E869" s="891"/>
      <c r="F869" s="904"/>
      <c r="G869" s="905"/>
      <c r="H869" s="904"/>
      <c r="I869" s="918"/>
      <c r="J869" s="891"/>
      <c r="K869" s="907" t="s">
        <v>1097</v>
      </c>
    </row>
    <row r="870" spans="1:12" ht="42" x14ac:dyDescent="0.2">
      <c r="A870" s="891"/>
      <c r="B870" s="908"/>
      <c r="C870" s="893"/>
      <c r="D870" s="894"/>
      <c r="E870" s="891"/>
      <c r="F870" s="904"/>
      <c r="G870" s="905"/>
      <c r="H870" s="904"/>
      <c r="I870" s="918"/>
      <c r="J870" s="907"/>
      <c r="K870" s="907" t="s">
        <v>1098</v>
      </c>
    </row>
    <row r="871" spans="1:12" x14ac:dyDescent="0.2">
      <c r="A871" s="926"/>
      <c r="B871" s="920"/>
      <c r="C871" s="922"/>
      <c r="D871" s="922"/>
      <c r="E871" s="919"/>
      <c r="F871" s="915"/>
      <c r="G871" s="924"/>
      <c r="H871" s="915"/>
      <c r="I871" s="924"/>
      <c r="J871" s="919"/>
      <c r="K871" s="915"/>
    </row>
    <row r="872" spans="1:12" ht="63" x14ac:dyDescent="0.2">
      <c r="A872" s="895">
        <v>11</v>
      </c>
      <c r="B872" s="892" t="s">
        <v>1099</v>
      </c>
      <c r="C872" s="927">
        <v>14000</v>
      </c>
      <c r="D872" s="928">
        <v>14580</v>
      </c>
      <c r="E872" s="895" t="s">
        <v>23</v>
      </c>
      <c r="F872" s="896" t="s">
        <v>1100</v>
      </c>
      <c r="G872" s="928">
        <v>14580</v>
      </c>
      <c r="H872" s="896" t="s">
        <v>1100</v>
      </c>
      <c r="I872" s="928">
        <v>14580</v>
      </c>
      <c r="J872" s="895" t="s">
        <v>481</v>
      </c>
      <c r="K872" s="898" t="s">
        <v>1101</v>
      </c>
    </row>
    <row r="873" spans="1:12" ht="63" x14ac:dyDescent="0.2">
      <c r="A873" s="891"/>
      <c r="B873" s="908" t="s">
        <v>1102</v>
      </c>
      <c r="C873" s="929"/>
      <c r="D873" s="894"/>
      <c r="E873" s="891"/>
      <c r="F873" s="904"/>
      <c r="G873" s="905"/>
      <c r="H873" s="904"/>
      <c r="I873" s="918"/>
      <c r="J873" s="891"/>
      <c r="K873" s="907" t="s">
        <v>1103</v>
      </c>
    </row>
    <row r="874" spans="1:12" ht="42" x14ac:dyDescent="0.2">
      <c r="A874" s="919"/>
      <c r="B874" s="920"/>
      <c r="C874" s="921"/>
      <c r="D874" s="922"/>
      <c r="E874" s="919"/>
      <c r="F874" s="279"/>
      <c r="G874" s="930"/>
      <c r="H874" s="279"/>
      <c r="I874" s="924"/>
      <c r="J874" s="915"/>
      <c r="K874" s="915" t="s">
        <v>1104</v>
      </c>
    </row>
    <row r="875" spans="1:12" x14ac:dyDescent="0.2">
      <c r="A875" s="955"/>
      <c r="B875" s="869"/>
      <c r="C875" s="955"/>
      <c r="D875" s="955"/>
      <c r="E875" s="869"/>
      <c r="F875" s="955"/>
      <c r="G875" s="956"/>
      <c r="H875" s="955"/>
      <c r="I875" s="957"/>
      <c r="J875" s="957"/>
      <c r="K875" s="957"/>
      <c r="L875" s="958" t="s">
        <v>0</v>
      </c>
    </row>
    <row r="876" spans="1:12" ht="21" customHeight="1" x14ac:dyDescent="0.2">
      <c r="A876" s="1432" t="s">
        <v>131</v>
      </c>
      <c r="B876" s="1432"/>
      <c r="C876" s="1432"/>
      <c r="D876" s="1432"/>
      <c r="E876" s="1432"/>
      <c r="F876" s="1432"/>
      <c r="G876" s="1432"/>
      <c r="H876" s="1432"/>
      <c r="I876" s="1432"/>
      <c r="J876" s="1432"/>
      <c r="K876" s="1432"/>
      <c r="L876" s="967"/>
    </row>
    <row r="877" spans="1:12" ht="21" customHeight="1" x14ac:dyDescent="0.2">
      <c r="A877" s="1432" t="s">
        <v>1105</v>
      </c>
      <c r="B877" s="1432"/>
      <c r="C877" s="1432"/>
      <c r="D877" s="1432"/>
      <c r="E877" s="1432"/>
      <c r="F877" s="1432"/>
      <c r="G877" s="1432"/>
      <c r="H877" s="1432"/>
      <c r="I877" s="1432"/>
      <c r="J877" s="1432"/>
      <c r="K877" s="1432"/>
      <c r="L877" s="967"/>
    </row>
    <row r="878" spans="1:12" ht="21" customHeight="1" x14ac:dyDescent="0.2">
      <c r="A878" s="1432" t="s">
        <v>1106</v>
      </c>
      <c r="B878" s="1432"/>
      <c r="C878" s="1432"/>
      <c r="D878" s="1432"/>
      <c r="E878" s="1432"/>
      <c r="F878" s="1432"/>
      <c r="G878" s="1432"/>
      <c r="H878" s="1432"/>
      <c r="I878" s="1432"/>
      <c r="J878" s="1432"/>
      <c r="K878" s="1432"/>
      <c r="L878" s="967"/>
    </row>
    <row r="879" spans="1:12" x14ac:dyDescent="0.2">
      <c r="A879" s="1433"/>
      <c r="B879" s="1433"/>
      <c r="C879" s="1433"/>
      <c r="D879" s="1433"/>
      <c r="E879" s="1433"/>
      <c r="F879" s="1433"/>
      <c r="G879" s="1433"/>
      <c r="H879" s="1433"/>
      <c r="I879" s="1433"/>
      <c r="J879" s="1433"/>
      <c r="K879" s="1433"/>
      <c r="L879" s="959"/>
    </row>
    <row r="880" spans="1:12" ht="21" customHeight="1" x14ac:dyDescent="0.2">
      <c r="A880" s="1434" t="s">
        <v>23</v>
      </c>
      <c r="B880" s="1434"/>
      <c r="C880" s="1434"/>
      <c r="D880" s="1434"/>
      <c r="E880" s="1434"/>
      <c r="F880" s="1434"/>
      <c r="G880" s="1434"/>
      <c r="H880" s="1434"/>
      <c r="I880" s="1434"/>
      <c r="J880" s="1434"/>
      <c r="K880" s="1434"/>
      <c r="L880" s="959"/>
    </row>
    <row r="881" spans="1:12" x14ac:dyDescent="0.2">
      <c r="A881" s="960"/>
      <c r="B881" s="874"/>
      <c r="C881" s="960"/>
      <c r="D881" s="960"/>
      <c r="E881" s="874"/>
      <c r="F881" s="960"/>
      <c r="G881" s="961"/>
      <c r="H881" s="960"/>
      <c r="I881" s="962"/>
      <c r="J881" s="962"/>
      <c r="K881" s="962"/>
      <c r="L881" s="957"/>
    </row>
    <row r="882" spans="1:12" ht="42" x14ac:dyDescent="0.2">
      <c r="A882" s="1428" t="s">
        <v>1</v>
      </c>
      <c r="B882" s="1428" t="s">
        <v>2</v>
      </c>
      <c r="C882" s="876" t="s">
        <v>555</v>
      </c>
      <c r="D882" s="1428" t="s">
        <v>4</v>
      </c>
      <c r="E882" s="1428" t="s">
        <v>5</v>
      </c>
      <c r="F882" s="1430" t="s">
        <v>6</v>
      </c>
      <c r="G882" s="1431"/>
      <c r="H882" s="1430" t="s">
        <v>1107</v>
      </c>
      <c r="I882" s="1431"/>
      <c r="J882" s="1428" t="s">
        <v>8</v>
      </c>
      <c r="K882" s="876" t="s">
        <v>1108</v>
      </c>
    </row>
    <row r="883" spans="1:12" ht="42" x14ac:dyDescent="0.2">
      <c r="A883" s="1429"/>
      <c r="B883" s="1429"/>
      <c r="C883" s="877" t="s">
        <v>1042</v>
      </c>
      <c r="D883" s="1429"/>
      <c r="E883" s="1429"/>
      <c r="F883" s="878" t="s">
        <v>10</v>
      </c>
      <c r="G883" s="947" t="s">
        <v>11</v>
      </c>
      <c r="H883" s="878" t="s">
        <v>12</v>
      </c>
      <c r="I883" s="947" t="s">
        <v>13</v>
      </c>
      <c r="J883" s="1429"/>
      <c r="K883" s="877" t="s">
        <v>1109</v>
      </c>
    </row>
    <row r="884" spans="1:12" ht="84" x14ac:dyDescent="0.2">
      <c r="A884" s="948">
        <v>1</v>
      </c>
      <c r="B884" s="949" t="s">
        <v>1110</v>
      </c>
      <c r="C884" s="963">
        <v>2996000</v>
      </c>
      <c r="D884" s="963">
        <v>2995944</v>
      </c>
      <c r="E884" s="964" t="s">
        <v>23</v>
      </c>
      <c r="F884" s="950" t="s">
        <v>1111</v>
      </c>
      <c r="G884" s="963">
        <v>2882310.94</v>
      </c>
      <c r="H884" s="951" t="str">
        <f>F884</f>
        <v>บริษัท เค.แอล.แอล-65 จำกัด</v>
      </c>
      <c r="I884" s="952">
        <f>G884</f>
        <v>2882310.94</v>
      </c>
      <c r="J884" s="964" t="s">
        <v>35</v>
      </c>
      <c r="K884" s="953" t="s">
        <v>1112</v>
      </c>
    </row>
    <row r="885" spans="1:12" x14ac:dyDescent="0.3">
      <c r="A885" s="965"/>
      <c r="B885" s="965"/>
      <c r="C885" s="965"/>
      <c r="D885" s="966"/>
      <c r="E885" s="965"/>
      <c r="F885" s="966"/>
      <c r="G885" s="966"/>
      <c r="H885" s="965"/>
      <c r="I885" s="965"/>
      <c r="J885" s="965"/>
      <c r="K885" s="965"/>
    </row>
    <row r="886" spans="1:12" ht="21.75" thickBot="1" x14ac:dyDescent="0.4">
      <c r="A886" s="965"/>
      <c r="B886" s="965"/>
      <c r="C886" s="965"/>
      <c r="D886" s="966"/>
      <c r="E886" s="965"/>
      <c r="F886" s="966"/>
      <c r="G886" s="966"/>
      <c r="H886" s="965"/>
      <c r="I886" s="954">
        <f>SUM(I884:I884)</f>
        <v>2882310.94</v>
      </c>
      <c r="J886" s="965"/>
      <c r="K886" s="965"/>
    </row>
    <row r="887" spans="1:12" ht="21.75" thickTop="1" x14ac:dyDescent="0.2">
      <c r="A887" s="968"/>
      <c r="B887" s="969"/>
      <c r="C887" s="970"/>
      <c r="D887" s="970"/>
      <c r="E887" s="969"/>
      <c r="F887" s="968"/>
      <c r="G887" s="971"/>
      <c r="H887" s="968"/>
      <c r="I887" s="971"/>
      <c r="J887" s="971"/>
      <c r="K887" s="972" t="s">
        <v>0</v>
      </c>
    </row>
    <row r="888" spans="1:12" x14ac:dyDescent="0.2">
      <c r="A888" s="1858" t="s">
        <v>1113</v>
      </c>
      <c r="B888" s="1858"/>
      <c r="C888" s="1858"/>
      <c r="D888" s="1858"/>
      <c r="E888" s="1858"/>
      <c r="F888" s="1858"/>
      <c r="G888" s="1858"/>
      <c r="H888" s="1858"/>
      <c r="I888" s="1858"/>
      <c r="J888" s="1858"/>
      <c r="K888" s="1858"/>
    </row>
    <row r="889" spans="1:12" x14ac:dyDescent="0.2">
      <c r="A889" s="1858" t="s">
        <v>1114</v>
      </c>
      <c r="B889" s="1858"/>
      <c r="C889" s="1858"/>
      <c r="D889" s="1858"/>
      <c r="E889" s="1858"/>
      <c r="F889" s="1858"/>
      <c r="G889" s="1858"/>
      <c r="H889" s="1858"/>
      <c r="I889" s="1858"/>
      <c r="J889" s="1858"/>
      <c r="K889" s="1858"/>
    </row>
    <row r="890" spans="1:12" x14ac:dyDescent="0.2">
      <c r="A890" s="1858" t="s">
        <v>1106</v>
      </c>
      <c r="B890" s="1858"/>
      <c r="C890" s="1858"/>
      <c r="D890" s="1858"/>
      <c r="E890" s="1858"/>
      <c r="F890" s="1858"/>
      <c r="G890" s="1858"/>
      <c r="H890" s="1858"/>
      <c r="I890" s="1858"/>
      <c r="J890" s="1858"/>
      <c r="K890" s="1858"/>
    </row>
    <row r="891" spans="1:12" x14ac:dyDescent="0.2">
      <c r="A891" s="973"/>
      <c r="B891" s="974"/>
      <c r="C891" s="975"/>
      <c r="D891" s="975"/>
      <c r="E891" s="974"/>
      <c r="F891" s="973"/>
      <c r="G891" s="976"/>
      <c r="H891" s="973"/>
      <c r="I891" s="976"/>
      <c r="J891" s="976"/>
      <c r="K891" s="974"/>
    </row>
    <row r="892" spans="1:12" x14ac:dyDescent="0.2">
      <c r="A892" s="1352" t="s">
        <v>20</v>
      </c>
      <c r="B892" s="1396" t="s">
        <v>2</v>
      </c>
      <c r="C892" s="1797" t="s">
        <v>3</v>
      </c>
      <c r="D892" s="1799" t="s">
        <v>4</v>
      </c>
      <c r="E892" s="1396" t="s">
        <v>5</v>
      </c>
      <c r="F892" s="1396" t="s">
        <v>6</v>
      </c>
      <c r="G892" s="1396"/>
      <c r="H892" s="1396" t="s">
        <v>7</v>
      </c>
      <c r="I892" s="1396"/>
      <c r="J892" s="1352" t="s">
        <v>8</v>
      </c>
      <c r="K892" s="1657" t="s">
        <v>21</v>
      </c>
    </row>
    <row r="893" spans="1:12" ht="42" x14ac:dyDescent="0.2">
      <c r="A893" s="1352"/>
      <c r="B893" s="1396"/>
      <c r="C893" s="1798"/>
      <c r="D893" s="1799"/>
      <c r="E893" s="1396"/>
      <c r="F893" s="977" t="s">
        <v>10</v>
      </c>
      <c r="G893" s="931" t="s">
        <v>11</v>
      </c>
      <c r="H893" s="977" t="s">
        <v>12</v>
      </c>
      <c r="I893" s="931" t="s">
        <v>13</v>
      </c>
      <c r="J893" s="1352"/>
      <c r="K893" s="1658"/>
    </row>
    <row r="894" spans="1:12" ht="84" x14ac:dyDescent="0.2">
      <c r="A894" s="14">
        <v>1</v>
      </c>
      <c r="B894" s="942" t="s">
        <v>1115</v>
      </c>
      <c r="C894" s="978">
        <v>25000</v>
      </c>
      <c r="D894" s="978">
        <v>26750</v>
      </c>
      <c r="E894" s="979" t="s">
        <v>23</v>
      </c>
      <c r="F894" s="15" t="s">
        <v>1116</v>
      </c>
      <c r="G894" s="978">
        <v>26750</v>
      </c>
      <c r="H894" s="15" t="s">
        <v>1116</v>
      </c>
      <c r="I894" s="978">
        <v>26750</v>
      </c>
      <c r="J894" s="979" t="s">
        <v>25</v>
      </c>
      <c r="K894" s="16" t="s">
        <v>1117</v>
      </c>
    </row>
    <row r="895" spans="1:12" ht="84" x14ac:dyDescent="0.2">
      <c r="A895" s="14">
        <v>2</v>
      </c>
      <c r="B895" s="942" t="s">
        <v>1118</v>
      </c>
      <c r="C895" s="978">
        <v>166838.95000000001</v>
      </c>
      <c r="D895" s="978">
        <v>178517.68</v>
      </c>
      <c r="E895" s="979" t="s">
        <v>23</v>
      </c>
      <c r="F895" s="15" t="s">
        <v>1119</v>
      </c>
      <c r="G895" s="978">
        <v>178517.68</v>
      </c>
      <c r="H895" s="15" t="s">
        <v>1119</v>
      </c>
      <c r="I895" s="978">
        <v>178517.68</v>
      </c>
      <c r="J895" s="979" t="s">
        <v>25</v>
      </c>
      <c r="K895" s="16" t="s">
        <v>1120</v>
      </c>
    </row>
    <row r="896" spans="1:12" x14ac:dyDescent="0.35">
      <c r="A896" s="160"/>
      <c r="B896" s="19"/>
      <c r="C896" s="984"/>
      <c r="D896" s="984"/>
      <c r="E896" s="19"/>
      <c r="F896" s="19"/>
      <c r="G896" s="984"/>
      <c r="H896" s="985"/>
      <c r="I896" s="159"/>
      <c r="J896" s="19"/>
      <c r="K896" s="933" t="s">
        <v>42</v>
      </c>
    </row>
    <row r="897" spans="1:11" x14ac:dyDescent="0.35">
      <c r="A897" s="1747" t="s">
        <v>1121</v>
      </c>
      <c r="B897" s="1747"/>
      <c r="C897" s="1747"/>
      <c r="D897" s="1747"/>
      <c r="E897" s="1747"/>
      <c r="F897" s="1747"/>
      <c r="G897" s="1747"/>
      <c r="H897" s="1747"/>
      <c r="I897" s="1747"/>
      <c r="J897" s="1747"/>
      <c r="K897" s="1747"/>
    </row>
    <row r="898" spans="1:11" x14ac:dyDescent="0.35">
      <c r="A898" s="1747" t="s">
        <v>1122</v>
      </c>
      <c r="B898" s="1747"/>
      <c r="C898" s="1747"/>
      <c r="D898" s="1747"/>
      <c r="E898" s="1747"/>
      <c r="F898" s="1747"/>
      <c r="G898" s="1747"/>
      <c r="H898" s="1747"/>
      <c r="I898" s="1747"/>
      <c r="J898" s="1747"/>
      <c r="K898" s="1747"/>
    </row>
    <row r="899" spans="1:11" x14ac:dyDescent="0.35">
      <c r="A899" s="1747" t="s">
        <v>1123</v>
      </c>
      <c r="B899" s="1747"/>
      <c r="C899" s="1747"/>
      <c r="D899" s="1747"/>
      <c r="E899" s="1747"/>
      <c r="F899" s="1747"/>
      <c r="G899" s="1747"/>
      <c r="H899" s="1747"/>
      <c r="I899" s="1747"/>
      <c r="J899" s="1747"/>
      <c r="K899" s="1747"/>
    </row>
    <row r="900" spans="1:11" x14ac:dyDescent="0.35">
      <c r="A900" s="933"/>
      <c r="B900" s="933"/>
      <c r="C900" s="933"/>
      <c r="D900" s="933"/>
      <c r="E900" s="933"/>
      <c r="F900" s="933"/>
      <c r="G900" s="933"/>
      <c r="H900" s="933"/>
      <c r="I900" s="933"/>
      <c r="J900" s="933"/>
      <c r="K900" s="19"/>
    </row>
    <row r="901" spans="1:11" ht="42" x14ac:dyDescent="0.2">
      <c r="A901" s="1665" t="s">
        <v>1</v>
      </c>
      <c r="B901" s="1665" t="s">
        <v>144</v>
      </c>
      <c r="C901" s="980" t="s">
        <v>1124</v>
      </c>
      <c r="D901" s="980" t="s">
        <v>146</v>
      </c>
      <c r="E901" s="1665" t="s">
        <v>48</v>
      </c>
      <c r="F901" s="1751" t="s">
        <v>6</v>
      </c>
      <c r="G901" s="1752"/>
      <c r="H901" s="1859" t="s">
        <v>7</v>
      </c>
      <c r="I901" s="1860"/>
      <c r="J901" s="1665" t="s">
        <v>1125</v>
      </c>
      <c r="K901" s="1665" t="s">
        <v>415</v>
      </c>
    </row>
    <row r="902" spans="1:11" ht="63" x14ac:dyDescent="0.2">
      <c r="A902" s="1667"/>
      <c r="B902" s="1667"/>
      <c r="C902" s="981" t="s">
        <v>1126</v>
      </c>
      <c r="D902" s="946" t="s">
        <v>1127</v>
      </c>
      <c r="E902" s="1667"/>
      <c r="F902" s="934" t="s">
        <v>10</v>
      </c>
      <c r="G902" s="982" t="s">
        <v>1128</v>
      </c>
      <c r="H902" s="986" t="s">
        <v>12</v>
      </c>
      <c r="I902" s="983" t="s">
        <v>1129</v>
      </c>
      <c r="J902" s="1667"/>
      <c r="K902" s="1667"/>
    </row>
    <row r="903" spans="1:11" ht="42" x14ac:dyDescent="0.2">
      <c r="A903" s="1861">
        <v>1</v>
      </c>
      <c r="B903" s="939" t="s">
        <v>1130</v>
      </c>
      <c r="C903" s="1863">
        <v>29000</v>
      </c>
      <c r="D903" s="1863">
        <v>27024</v>
      </c>
      <c r="E903" s="1682" t="s">
        <v>31</v>
      </c>
      <c r="F903" s="1865" t="s">
        <v>1131</v>
      </c>
      <c r="G903" s="1867">
        <v>26494.31</v>
      </c>
      <c r="H903" s="1865" t="s">
        <v>1131</v>
      </c>
      <c r="I903" s="1867">
        <v>26494.31</v>
      </c>
      <c r="J903" s="992"/>
      <c r="K903" s="992"/>
    </row>
    <row r="904" spans="1:11" ht="42" x14ac:dyDescent="0.2">
      <c r="A904" s="1862"/>
      <c r="B904" s="940" t="s">
        <v>1132</v>
      </c>
      <c r="C904" s="1864"/>
      <c r="D904" s="1864"/>
      <c r="E904" s="1683"/>
      <c r="F904" s="1866"/>
      <c r="G904" s="1868"/>
      <c r="H904" s="1866"/>
      <c r="I904" s="1868"/>
      <c r="J904" s="937" t="s">
        <v>1133</v>
      </c>
      <c r="K904" s="42" t="s">
        <v>1134</v>
      </c>
    </row>
    <row r="905" spans="1:11" ht="63" x14ac:dyDescent="0.2">
      <c r="A905" s="1862"/>
      <c r="B905" s="940" t="s">
        <v>1135</v>
      </c>
      <c r="C905" s="1864"/>
      <c r="D905" s="1864"/>
      <c r="E905" s="1683"/>
      <c r="F905" s="1866"/>
      <c r="G905" s="1868"/>
      <c r="H905" s="1866"/>
      <c r="I905" s="1868"/>
      <c r="J905" s="937" t="s">
        <v>1136</v>
      </c>
      <c r="K905" s="940" t="s">
        <v>1137</v>
      </c>
    </row>
    <row r="906" spans="1:11" ht="42" x14ac:dyDescent="0.2">
      <c r="A906" s="1861">
        <v>2</v>
      </c>
      <c r="B906" s="939" t="s">
        <v>1138</v>
      </c>
      <c r="C906" s="1870">
        <v>5000</v>
      </c>
      <c r="D906" s="1864">
        <v>5350</v>
      </c>
      <c r="E906" s="1683" t="s">
        <v>31</v>
      </c>
      <c r="F906" s="992" t="s">
        <v>1139</v>
      </c>
      <c r="G906" s="994">
        <v>5350</v>
      </c>
      <c r="H906" s="1865" t="s">
        <v>1139</v>
      </c>
      <c r="I906" s="1867">
        <v>5350</v>
      </c>
      <c r="J906" s="992"/>
      <c r="K906" s="992"/>
    </row>
    <row r="907" spans="1:11" ht="42" x14ac:dyDescent="0.2">
      <c r="A907" s="1862"/>
      <c r="B907" s="940" t="s">
        <v>1140</v>
      </c>
      <c r="C907" s="1870"/>
      <c r="D907" s="1864"/>
      <c r="E907" s="1683"/>
      <c r="F907" s="1683" t="s">
        <v>1141</v>
      </c>
      <c r="G907" s="1864">
        <v>6420</v>
      </c>
      <c r="H907" s="1866"/>
      <c r="I907" s="1868"/>
      <c r="J907" s="937" t="s">
        <v>1142</v>
      </c>
      <c r="K907" s="42" t="s">
        <v>1143</v>
      </c>
    </row>
    <row r="908" spans="1:11" ht="63" x14ac:dyDescent="0.2">
      <c r="A908" s="1862"/>
      <c r="B908" s="940"/>
      <c r="C908" s="1870"/>
      <c r="D908" s="1864"/>
      <c r="E908" s="1683"/>
      <c r="F908" s="1683"/>
      <c r="G908" s="1864"/>
      <c r="H908" s="1866"/>
      <c r="I908" s="1868"/>
      <c r="J908" s="937" t="s">
        <v>1136</v>
      </c>
      <c r="K908" s="940" t="s">
        <v>580</v>
      </c>
    </row>
    <row r="909" spans="1:11" ht="42" x14ac:dyDescent="0.2">
      <c r="A909" s="1869"/>
      <c r="B909" s="941"/>
      <c r="C909" s="1871"/>
      <c r="D909" s="1872"/>
      <c r="E909" s="1684"/>
      <c r="F909" s="938" t="s">
        <v>1144</v>
      </c>
      <c r="G909" s="995">
        <v>7062</v>
      </c>
      <c r="H909" s="1873"/>
      <c r="I909" s="1874"/>
      <c r="J909" s="993"/>
      <c r="K909" s="993"/>
    </row>
    <row r="910" spans="1:11" ht="42" x14ac:dyDescent="0.2">
      <c r="A910" s="1682">
        <v>3</v>
      </c>
      <c r="B910" s="939" t="s">
        <v>1145</v>
      </c>
      <c r="C910" s="1875">
        <v>12450</v>
      </c>
      <c r="D910" s="1863">
        <v>13321.5</v>
      </c>
      <c r="E910" s="1682" t="s">
        <v>31</v>
      </c>
      <c r="F910" s="992" t="s">
        <v>1146</v>
      </c>
      <c r="G910" s="994">
        <v>13321.5</v>
      </c>
      <c r="H910" s="1865" t="s">
        <v>1146</v>
      </c>
      <c r="I910" s="1876">
        <v>13321.5</v>
      </c>
      <c r="J910" s="992"/>
      <c r="K910" s="992"/>
    </row>
    <row r="911" spans="1:11" ht="42" x14ac:dyDescent="0.2">
      <c r="A911" s="1683"/>
      <c r="B911" s="940" t="s">
        <v>1147</v>
      </c>
      <c r="C911" s="1870"/>
      <c r="D911" s="1864"/>
      <c r="E911" s="1683"/>
      <c r="F911" s="937" t="s">
        <v>1148</v>
      </c>
      <c r="G911" s="996">
        <v>13722.75</v>
      </c>
      <c r="H911" s="1866"/>
      <c r="I911" s="1877"/>
      <c r="J911" s="937" t="s">
        <v>1142</v>
      </c>
      <c r="K911" s="42" t="s">
        <v>1149</v>
      </c>
    </row>
    <row r="912" spans="1:11" ht="63" x14ac:dyDescent="0.2">
      <c r="A912" s="1683"/>
      <c r="B912" s="940"/>
      <c r="C912" s="1870"/>
      <c r="D912" s="1864"/>
      <c r="E912" s="1683"/>
      <c r="F912" s="937" t="s">
        <v>1150</v>
      </c>
      <c r="G912" s="996">
        <v>14204.25</v>
      </c>
      <c r="H912" s="1866"/>
      <c r="I912" s="1877"/>
      <c r="J912" s="937" t="s">
        <v>1136</v>
      </c>
      <c r="K912" s="940" t="s">
        <v>629</v>
      </c>
    </row>
    <row r="913" spans="1:11" x14ac:dyDescent="0.2">
      <c r="A913" s="997"/>
      <c r="B913" s="1878" t="s">
        <v>1151</v>
      </c>
      <c r="C913" s="1878"/>
      <c r="D913" s="1878"/>
      <c r="E913" s="1878"/>
      <c r="F913" s="1878"/>
      <c r="G913" s="1878"/>
      <c r="H913" s="1879"/>
      <c r="I913" s="998">
        <f>SUM(I903:I912)</f>
        <v>45165.81</v>
      </c>
      <c r="J913" s="999"/>
      <c r="K913" s="1000"/>
    </row>
    <row r="914" spans="1:11" x14ac:dyDescent="0.2">
      <c r="A914" s="50"/>
      <c r="C914" s="1001"/>
      <c r="D914" s="1001"/>
      <c r="F914" s="39"/>
      <c r="G914" s="1001"/>
      <c r="H914" s="1002"/>
      <c r="I914" s="1003"/>
    </row>
    <row r="915" spans="1:11" x14ac:dyDescent="0.2">
      <c r="A915" s="50"/>
      <c r="C915" s="1001"/>
      <c r="D915" s="1001"/>
      <c r="F915" s="39"/>
      <c r="G915" s="1001"/>
      <c r="H915" s="1002"/>
      <c r="I915" s="1003"/>
      <c r="K915" s="932" t="s">
        <v>42</v>
      </c>
    </row>
    <row r="916" spans="1:11" x14ac:dyDescent="0.2">
      <c r="A916" s="1781" t="s">
        <v>1121</v>
      </c>
      <c r="B916" s="1781"/>
      <c r="C916" s="1781"/>
      <c r="D916" s="1781"/>
      <c r="E916" s="1781"/>
      <c r="F916" s="1781"/>
      <c r="G916" s="1781"/>
      <c r="H916" s="1781"/>
      <c r="I916" s="1781"/>
      <c r="J916" s="1781"/>
      <c r="K916" s="1781"/>
    </row>
    <row r="917" spans="1:11" x14ac:dyDescent="0.2">
      <c r="A917" s="1781" t="s">
        <v>1122</v>
      </c>
      <c r="B917" s="1781"/>
      <c r="C917" s="1781"/>
      <c r="D917" s="1781"/>
      <c r="E917" s="1781"/>
      <c r="F917" s="1781"/>
      <c r="G917" s="1781"/>
      <c r="H917" s="1781"/>
      <c r="I917" s="1781"/>
      <c r="J917" s="1781"/>
      <c r="K917" s="1781"/>
    </row>
    <row r="918" spans="1:11" x14ac:dyDescent="0.2">
      <c r="A918" s="1781" t="s">
        <v>1123</v>
      </c>
      <c r="B918" s="1781"/>
      <c r="C918" s="1781"/>
      <c r="D918" s="1781"/>
      <c r="E918" s="1781"/>
      <c r="F918" s="1781"/>
      <c r="G918" s="1781"/>
      <c r="H918" s="1781"/>
      <c r="I918" s="1781"/>
      <c r="J918" s="1781"/>
      <c r="K918" s="1781"/>
    </row>
    <row r="919" spans="1:11" ht="42" x14ac:dyDescent="0.2">
      <c r="A919" s="1880" t="s">
        <v>1</v>
      </c>
      <c r="B919" s="1880" t="s">
        <v>144</v>
      </c>
      <c r="C919" s="1004" t="s">
        <v>1124</v>
      </c>
      <c r="D919" s="1004" t="s">
        <v>146</v>
      </c>
      <c r="E919" s="1880" t="s">
        <v>48</v>
      </c>
      <c r="F919" s="1880" t="s">
        <v>6</v>
      </c>
      <c r="G919" s="1880"/>
      <c r="H919" s="1881" t="s">
        <v>7</v>
      </c>
      <c r="I919" s="1881"/>
      <c r="J919" s="1880" t="s">
        <v>1125</v>
      </c>
      <c r="K919" s="1880" t="s">
        <v>415</v>
      </c>
    </row>
    <row r="920" spans="1:11" ht="63" x14ac:dyDescent="0.2">
      <c r="A920" s="1880"/>
      <c r="B920" s="1880"/>
      <c r="C920" s="1005" t="s">
        <v>1126</v>
      </c>
      <c r="D920" s="1006" t="s">
        <v>1127</v>
      </c>
      <c r="E920" s="1880"/>
      <c r="F920" s="173" t="s">
        <v>10</v>
      </c>
      <c r="G920" s="1004" t="s">
        <v>1128</v>
      </c>
      <c r="H920" s="1007" t="s">
        <v>12</v>
      </c>
      <c r="I920" s="1008" t="s">
        <v>1129</v>
      </c>
      <c r="J920" s="1880"/>
      <c r="K920" s="1880"/>
    </row>
    <row r="921" spans="1:11" ht="42" x14ac:dyDescent="0.2">
      <c r="A921" s="1682">
        <v>1</v>
      </c>
      <c r="B921" s="939" t="s">
        <v>1152</v>
      </c>
      <c r="C921" s="1863">
        <v>4670000</v>
      </c>
      <c r="D921" s="1863">
        <v>4986991</v>
      </c>
      <c r="E921" s="1682" t="s">
        <v>164</v>
      </c>
      <c r="F921" s="992" t="s">
        <v>1153</v>
      </c>
      <c r="G921" s="994">
        <v>3054300</v>
      </c>
      <c r="H921" s="1865" t="s">
        <v>1153</v>
      </c>
      <c r="I921" s="1867">
        <v>3054300</v>
      </c>
      <c r="J921" s="1009"/>
      <c r="K921" s="44"/>
    </row>
    <row r="922" spans="1:11" ht="63" x14ac:dyDescent="0.2">
      <c r="A922" s="1683"/>
      <c r="B922" s="940" t="s">
        <v>1154</v>
      </c>
      <c r="C922" s="1864"/>
      <c r="D922" s="1864"/>
      <c r="E922" s="1683"/>
      <c r="F922" s="937" t="s">
        <v>1155</v>
      </c>
      <c r="G922" s="996">
        <v>3349234</v>
      </c>
      <c r="H922" s="1866"/>
      <c r="I922" s="1868"/>
      <c r="J922" s="937" t="s">
        <v>1142</v>
      </c>
      <c r="K922" s="42" t="s">
        <v>1156</v>
      </c>
    </row>
    <row r="923" spans="1:11" ht="63" x14ac:dyDescent="0.2">
      <c r="A923" s="1683"/>
      <c r="B923" s="940" t="s">
        <v>1157</v>
      </c>
      <c r="C923" s="1864"/>
      <c r="D923" s="1864"/>
      <c r="E923" s="1683"/>
      <c r="F923" s="937" t="s">
        <v>1158</v>
      </c>
      <c r="G923" s="996">
        <v>3748885</v>
      </c>
      <c r="H923" s="1866"/>
      <c r="I923" s="1868"/>
      <c r="J923" s="50" t="s">
        <v>1136</v>
      </c>
      <c r="K923" s="42" t="s">
        <v>599</v>
      </c>
    </row>
    <row r="924" spans="1:11" x14ac:dyDescent="0.2">
      <c r="A924" s="1683"/>
      <c r="B924" s="940"/>
      <c r="C924" s="1864"/>
      <c r="D924" s="1864"/>
      <c r="E924" s="1683"/>
      <c r="F924" s="937" t="s">
        <v>1159</v>
      </c>
      <c r="G924" s="996">
        <v>3790113.16</v>
      </c>
      <c r="H924" s="1866"/>
      <c r="I924" s="1868"/>
      <c r="J924" s="937"/>
      <c r="K924" s="42"/>
    </row>
    <row r="925" spans="1:11" x14ac:dyDescent="0.2">
      <c r="A925" s="1684"/>
      <c r="B925" s="941"/>
      <c r="C925" s="1872"/>
      <c r="D925" s="1872"/>
      <c r="E925" s="1684"/>
      <c r="F925" s="938" t="s">
        <v>1160</v>
      </c>
      <c r="G925" s="995">
        <v>3929685</v>
      </c>
      <c r="H925" s="1873"/>
      <c r="I925" s="1874"/>
      <c r="J925" s="938"/>
      <c r="K925" s="941"/>
    </row>
    <row r="926" spans="1:11" ht="42" x14ac:dyDescent="0.2">
      <c r="A926" s="1682">
        <v>2</v>
      </c>
      <c r="B926" s="939" t="s">
        <v>1161</v>
      </c>
      <c r="C926" s="1863">
        <v>1500000</v>
      </c>
      <c r="D926" s="1863">
        <v>1282583.32</v>
      </c>
      <c r="E926" s="1682" t="s">
        <v>164</v>
      </c>
      <c r="F926" s="1865" t="s">
        <v>1162</v>
      </c>
      <c r="G926" s="1867">
        <v>699900</v>
      </c>
      <c r="H926" s="1865" t="s">
        <v>1162</v>
      </c>
      <c r="I926" s="1867">
        <v>699130.51</v>
      </c>
      <c r="J926" s="1009"/>
      <c r="K926" s="44"/>
    </row>
    <row r="927" spans="1:11" ht="42" x14ac:dyDescent="0.2">
      <c r="A927" s="1683"/>
      <c r="B927" s="940" t="s">
        <v>1132</v>
      </c>
      <c r="C927" s="1864"/>
      <c r="D927" s="1864"/>
      <c r="E927" s="1683"/>
      <c r="F927" s="1866"/>
      <c r="G927" s="1868"/>
      <c r="H927" s="1866"/>
      <c r="I927" s="1868"/>
      <c r="J927" s="50" t="s">
        <v>1142</v>
      </c>
      <c r="K927" s="42" t="s">
        <v>1163</v>
      </c>
    </row>
    <row r="928" spans="1:11" ht="63" x14ac:dyDescent="0.2">
      <c r="A928" s="1683"/>
      <c r="B928" s="940" t="s">
        <v>1164</v>
      </c>
      <c r="C928" s="1864"/>
      <c r="D928" s="1864"/>
      <c r="E928" s="1683"/>
      <c r="F928" s="937" t="s">
        <v>1165</v>
      </c>
      <c r="G928" s="996">
        <v>730000</v>
      </c>
      <c r="H928" s="1866"/>
      <c r="I928" s="1868"/>
      <c r="J928" s="937" t="s">
        <v>1136</v>
      </c>
      <c r="K928" s="940" t="s">
        <v>588</v>
      </c>
    </row>
    <row r="929" spans="1:12" x14ac:dyDescent="0.2">
      <c r="A929" s="1684"/>
      <c r="B929" s="941"/>
      <c r="C929" s="1872"/>
      <c r="D929" s="1872"/>
      <c r="E929" s="1684"/>
      <c r="F929" s="938" t="s">
        <v>1166</v>
      </c>
      <c r="G929" s="995">
        <v>868000</v>
      </c>
      <c r="H929" s="1873"/>
      <c r="I929" s="1874"/>
      <c r="J929" s="938"/>
      <c r="K929" s="65"/>
    </row>
    <row r="930" spans="1:12" ht="42" x14ac:dyDescent="0.2">
      <c r="A930" s="1683">
        <v>3</v>
      </c>
      <c r="B930" s="939" t="s">
        <v>1167</v>
      </c>
      <c r="C930" s="1864">
        <v>1085200</v>
      </c>
      <c r="D930" s="1864">
        <v>1305827.8400000001</v>
      </c>
      <c r="E930" s="1683" t="s">
        <v>164</v>
      </c>
      <c r="F930" s="1010" t="s">
        <v>1168</v>
      </c>
      <c r="G930" s="1011">
        <v>639299</v>
      </c>
      <c r="H930" s="1866" t="s">
        <v>1168</v>
      </c>
      <c r="I930" s="1868">
        <v>639299</v>
      </c>
      <c r="J930" s="937"/>
      <c r="K930" s="42"/>
    </row>
    <row r="931" spans="1:12" x14ac:dyDescent="0.2">
      <c r="A931" s="1683"/>
      <c r="B931" s="940" t="s">
        <v>1169</v>
      </c>
      <c r="C931" s="1864"/>
      <c r="D931" s="1864"/>
      <c r="E931" s="1683"/>
      <c r="F931" s="1683" t="s">
        <v>1170</v>
      </c>
      <c r="G931" s="1864">
        <v>678000</v>
      </c>
      <c r="H931" s="1866"/>
      <c r="I931" s="1868"/>
      <c r="J931" s="937" t="s">
        <v>1142</v>
      </c>
      <c r="K931" s="42" t="s">
        <v>1171</v>
      </c>
    </row>
    <row r="932" spans="1:12" ht="63" x14ac:dyDescent="0.2">
      <c r="A932" s="1683"/>
      <c r="B932" s="940" t="s">
        <v>1172</v>
      </c>
      <c r="C932" s="1864"/>
      <c r="D932" s="1864"/>
      <c r="E932" s="1683"/>
      <c r="F932" s="1683"/>
      <c r="G932" s="1864"/>
      <c r="H932" s="1866"/>
      <c r="I932" s="1868"/>
      <c r="J932" s="937" t="s">
        <v>1136</v>
      </c>
      <c r="K932" s="940" t="s">
        <v>1173</v>
      </c>
    </row>
    <row r="933" spans="1:12" x14ac:dyDescent="0.2">
      <c r="A933" s="1684"/>
      <c r="B933" s="941"/>
      <c r="C933" s="1872"/>
      <c r="D933" s="1872"/>
      <c r="E933" s="1684"/>
      <c r="F933" s="938" t="s">
        <v>1174</v>
      </c>
      <c r="G933" s="995">
        <v>1050000</v>
      </c>
      <c r="H933" s="1873"/>
      <c r="I933" s="1874"/>
      <c r="J933" s="47"/>
      <c r="K933" s="65"/>
    </row>
    <row r="934" spans="1:12" x14ac:dyDescent="0.2">
      <c r="A934" s="997"/>
      <c r="B934" s="1882" t="s">
        <v>1151</v>
      </c>
      <c r="C934" s="1882"/>
      <c r="D934" s="1882"/>
      <c r="E934" s="1882"/>
      <c r="F934" s="1882"/>
      <c r="G934" s="1882"/>
      <c r="H934" s="1883"/>
      <c r="I934" s="1012">
        <f>SUM(I921:I933)</f>
        <v>4392729.51</v>
      </c>
      <c r="J934" s="1013"/>
      <c r="K934" s="1014"/>
    </row>
    <row r="935" spans="1:12" x14ac:dyDescent="0.35">
      <c r="A935" s="1018"/>
      <c r="B935" s="1019"/>
      <c r="C935" s="1018"/>
      <c r="D935" s="1018"/>
      <c r="E935" s="1018"/>
      <c r="F935" s="1020"/>
      <c r="G935" s="1021"/>
      <c r="H935" s="1020"/>
      <c r="I935" s="1018"/>
      <c r="J935" s="1018"/>
      <c r="K935" s="1022"/>
      <c r="L935" s="1023" t="s">
        <v>42</v>
      </c>
    </row>
    <row r="936" spans="1:12" x14ac:dyDescent="0.2">
      <c r="A936" s="1884" t="s">
        <v>1113</v>
      </c>
      <c r="B936" s="1884"/>
      <c r="C936" s="1884"/>
      <c r="D936" s="1884"/>
      <c r="E936" s="1884"/>
      <c r="F936" s="1884"/>
      <c r="G936" s="1884"/>
      <c r="H936" s="1884"/>
      <c r="I936" s="1884"/>
      <c r="J936" s="1884"/>
      <c r="K936" s="1884"/>
      <c r="L936" s="1024"/>
    </row>
    <row r="937" spans="1:12" x14ac:dyDescent="0.2">
      <c r="A937" s="1884" t="s">
        <v>1204</v>
      </c>
      <c r="B937" s="1884"/>
      <c r="C937" s="1884"/>
      <c r="D937" s="1884"/>
      <c r="E937" s="1884"/>
      <c r="F937" s="1884"/>
      <c r="G937" s="1884"/>
      <c r="H937" s="1884"/>
      <c r="I937" s="1884"/>
      <c r="J937" s="1884"/>
      <c r="K937" s="1885"/>
      <c r="L937" s="935"/>
    </row>
    <row r="938" spans="1:12" x14ac:dyDescent="0.2">
      <c r="A938" s="1886" t="s">
        <v>1175</v>
      </c>
      <c r="B938" s="1886"/>
      <c r="C938" s="1886"/>
      <c r="D938" s="1886"/>
      <c r="E938" s="1886"/>
      <c r="F938" s="1886"/>
      <c r="G938" s="1886"/>
      <c r="H938" s="1886"/>
      <c r="I938" s="1886"/>
      <c r="J938" s="1886"/>
      <c r="K938" s="1732"/>
      <c r="L938" s="935"/>
    </row>
    <row r="939" spans="1:12" x14ac:dyDescent="0.2">
      <c r="A939" s="1887" t="s">
        <v>23</v>
      </c>
      <c r="B939" s="1888"/>
      <c r="C939" s="1888"/>
      <c r="D939" s="1888"/>
      <c r="E939" s="1888"/>
      <c r="F939" s="1888"/>
      <c r="G939" s="1888"/>
      <c r="H939" s="1888"/>
      <c r="I939" s="1888"/>
      <c r="J939" s="1888"/>
      <c r="K939" s="1888"/>
      <c r="L939" s="1027"/>
    </row>
    <row r="940" spans="1:12" x14ac:dyDescent="0.2">
      <c r="A940" s="1025"/>
      <c r="B940" s="1019"/>
      <c r="C940" s="1020"/>
      <c r="D940" s="1020"/>
      <c r="E940" s="1020"/>
      <c r="F940" s="1020"/>
      <c r="G940" s="1021"/>
      <c r="H940" s="1020"/>
      <c r="I940" s="1020"/>
      <c r="J940" s="1020"/>
      <c r="K940" s="1026"/>
      <c r="L940" s="1024"/>
    </row>
    <row r="941" spans="1:12" x14ac:dyDescent="0.35">
      <c r="A941" s="1028"/>
      <c r="B941" s="988"/>
      <c r="C941" s="1015"/>
      <c r="D941" s="1029"/>
      <c r="E941" s="1028"/>
      <c r="F941" s="1889" t="s">
        <v>252</v>
      </c>
      <c r="G941" s="1890"/>
      <c r="H941" s="1891" t="s">
        <v>186</v>
      </c>
      <c r="I941" s="1891"/>
      <c r="J941" s="1030"/>
      <c r="K941" s="1892" t="s">
        <v>1176</v>
      </c>
      <c r="L941" s="1893"/>
    </row>
    <row r="942" spans="1:12" x14ac:dyDescent="0.35">
      <c r="A942" s="987" t="s">
        <v>1</v>
      </c>
      <c r="B942" s="987" t="s">
        <v>183</v>
      </c>
      <c r="C942" s="987" t="s">
        <v>555</v>
      </c>
      <c r="D942" s="987" t="s">
        <v>146</v>
      </c>
      <c r="E942" s="987" t="s">
        <v>48</v>
      </c>
      <c r="F942" s="1028"/>
      <c r="G942" s="1031"/>
      <c r="H942" s="1028"/>
      <c r="I942" s="1032"/>
      <c r="J942" s="160"/>
      <c r="K942" s="1033"/>
      <c r="L942" s="1034"/>
    </row>
    <row r="943" spans="1:12" ht="42" x14ac:dyDescent="0.35">
      <c r="A943" s="987"/>
      <c r="B943" s="989"/>
      <c r="C943" s="1035" t="s">
        <v>1042</v>
      </c>
      <c r="D943" s="987" t="s">
        <v>418</v>
      </c>
      <c r="E943" s="987"/>
      <c r="F943" s="1036" t="s">
        <v>10</v>
      </c>
      <c r="G943" s="1037" t="s">
        <v>1177</v>
      </c>
      <c r="H943" s="987" t="s">
        <v>12</v>
      </c>
      <c r="I943" s="1032" t="s">
        <v>1178</v>
      </c>
      <c r="J943" s="160" t="s">
        <v>8</v>
      </c>
      <c r="K943" s="1894" t="s">
        <v>1109</v>
      </c>
      <c r="L943" s="1895"/>
    </row>
    <row r="944" spans="1:12" x14ac:dyDescent="0.35">
      <c r="A944" s="991"/>
      <c r="B944" s="990"/>
      <c r="C944" s="1038" t="s">
        <v>1179</v>
      </c>
      <c r="D944" s="991"/>
      <c r="E944" s="991"/>
      <c r="F944" s="991"/>
      <c r="G944" s="991" t="s">
        <v>418</v>
      </c>
      <c r="H944" s="991"/>
      <c r="I944" s="1039" t="s">
        <v>418</v>
      </c>
      <c r="J944" s="1040"/>
      <c r="K944" s="1041"/>
      <c r="L944" s="1034"/>
    </row>
    <row r="945" spans="1:12" ht="147" x14ac:dyDescent="0.2">
      <c r="A945" s="896">
        <v>1</v>
      </c>
      <c r="B945" s="613" t="s">
        <v>1180</v>
      </c>
      <c r="C945" s="1042">
        <v>417479.93</v>
      </c>
      <c r="D945" s="1042">
        <v>446703.53</v>
      </c>
      <c r="E945" s="649" t="s">
        <v>23</v>
      </c>
      <c r="F945" s="896" t="s">
        <v>1181</v>
      </c>
      <c r="G945" s="1016">
        <v>440000</v>
      </c>
      <c r="H945" s="649" t="str">
        <f>+F945</f>
        <v xml:space="preserve"> ห้างหุ้นส่วนจำกัด เอ 59 ดิเวลลอปเมนท์</v>
      </c>
      <c r="I945" s="1016">
        <f>SUM(G945)</f>
        <v>440000</v>
      </c>
      <c r="J945" s="649" t="s">
        <v>481</v>
      </c>
      <c r="K945" s="943" t="s">
        <v>1182</v>
      </c>
      <c r="L945" s="1043">
        <v>244538</v>
      </c>
    </row>
    <row r="946" spans="1:12" ht="42" x14ac:dyDescent="0.2">
      <c r="A946" s="904"/>
      <c r="B946" s="1057" t="s">
        <v>1183</v>
      </c>
      <c r="C946" s="1044"/>
      <c r="D946" s="1044"/>
      <c r="E946" s="627"/>
      <c r="F946" s="904"/>
      <c r="G946" s="1017"/>
      <c r="H946" s="627"/>
      <c r="I946" s="1045"/>
      <c r="J946" s="627"/>
      <c r="K946" s="945"/>
      <c r="L946" s="1046"/>
    </row>
    <row r="947" spans="1:12" ht="42" x14ac:dyDescent="0.2">
      <c r="A947" s="904"/>
      <c r="B947" s="1057" t="s">
        <v>1184</v>
      </c>
      <c r="C947" s="1044"/>
      <c r="D947" s="1044"/>
      <c r="E947" s="627"/>
      <c r="F947" s="904"/>
      <c r="G947" s="1017"/>
      <c r="H947" s="627"/>
      <c r="I947" s="1045"/>
      <c r="J947" s="627"/>
      <c r="K947" s="945"/>
      <c r="L947" s="1046"/>
    </row>
    <row r="948" spans="1:12" x14ac:dyDescent="0.2">
      <c r="A948" s="279"/>
      <c r="B948" s="277" t="s">
        <v>1185</v>
      </c>
      <c r="C948" s="1047"/>
      <c r="D948" s="1047"/>
      <c r="E948" s="627"/>
      <c r="F948" s="904"/>
      <c r="G948" s="1017"/>
      <c r="H948" s="627"/>
      <c r="I948" s="1045"/>
      <c r="J948" s="627"/>
      <c r="K948" s="945"/>
      <c r="L948" s="1046"/>
    </row>
    <row r="949" spans="1:12" ht="84" x14ac:dyDescent="0.2">
      <c r="A949" s="627">
        <v>2</v>
      </c>
      <c r="B949" s="1058" t="s">
        <v>1186</v>
      </c>
      <c r="C949" s="1044">
        <v>226433.61</v>
      </c>
      <c r="D949" s="1017" t="s">
        <v>1187</v>
      </c>
      <c r="E949" s="649" t="s">
        <v>23</v>
      </c>
      <c r="F949" s="649" t="s">
        <v>1188</v>
      </c>
      <c r="G949" s="1048">
        <v>237803.5</v>
      </c>
      <c r="H949" s="649" t="str">
        <f>+F949</f>
        <v>ห้างหุ้นส่วนจำกัด ธรรมวรินทร์</v>
      </c>
      <c r="I949" s="1016">
        <f>SUM(G949)</f>
        <v>237803.5</v>
      </c>
      <c r="J949" s="649" t="s">
        <v>481</v>
      </c>
      <c r="K949" s="649" t="s">
        <v>1189</v>
      </c>
      <c r="L949" s="1049">
        <v>244547</v>
      </c>
    </row>
    <row r="950" spans="1:12" ht="42" x14ac:dyDescent="0.2">
      <c r="A950" s="280"/>
      <c r="B950" s="1059" t="s">
        <v>1190</v>
      </c>
      <c r="C950" s="1047"/>
      <c r="D950" s="1050"/>
      <c r="E950" s="280"/>
      <c r="F950" s="280"/>
      <c r="G950" s="1051"/>
      <c r="H950" s="280"/>
      <c r="I950" s="433"/>
      <c r="J950" s="280"/>
      <c r="K950" s="280"/>
      <c r="L950" s="1052"/>
    </row>
    <row r="951" spans="1:12" ht="42" x14ac:dyDescent="0.2">
      <c r="A951" s="904">
        <v>3</v>
      </c>
      <c r="B951" s="1057" t="s">
        <v>1152</v>
      </c>
      <c r="C951" s="1044">
        <v>467289.72</v>
      </c>
      <c r="D951" s="1053">
        <v>438135</v>
      </c>
      <c r="E951" s="627" t="s">
        <v>23</v>
      </c>
      <c r="F951" s="1060" t="s">
        <v>1191</v>
      </c>
      <c r="G951" s="1017">
        <v>424990</v>
      </c>
      <c r="H951" s="627" t="str">
        <f>+F951</f>
        <v xml:space="preserve"> ห้างหุ้นส่วนจำกัด กิตติบดี การช่าง</v>
      </c>
      <c r="I951" s="1045">
        <f>SUM(G951)</f>
        <v>424990</v>
      </c>
      <c r="J951" s="627" t="s">
        <v>481</v>
      </c>
      <c r="K951" s="945" t="s">
        <v>1192</v>
      </c>
      <c r="L951" s="1054">
        <v>244553</v>
      </c>
    </row>
    <row r="952" spans="1:12" ht="42" x14ac:dyDescent="0.2">
      <c r="A952" s="904"/>
      <c r="B952" s="1057" t="s">
        <v>1193</v>
      </c>
      <c r="C952" s="1044"/>
      <c r="D952" s="1053"/>
      <c r="E952" s="627"/>
      <c r="F952" s="627"/>
      <c r="G952" s="1017"/>
      <c r="H952" s="627"/>
      <c r="I952" s="1045"/>
      <c r="J952" s="627"/>
      <c r="K952" s="945"/>
      <c r="L952" s="1046"/>
    </row>
    <row r="953" spans="1:12" ht="42" x14ac:dyDescent="0.2">
      <c r="A953" s="904"/>
      <c r="B953" s="608" t="s">
        <v>1194</v>
      </c>
      <c r="C953" s="1044"/>
      <c r="D953" s="1053"/>
      <c r="E953" s="627"/>
      <c r="F953" s="627"/>
      <c r="G953" s="1017"/>
      <c r="H953" s="627"/>
      <c r="I953" s="1045"/>
      <c r="J953" s="627"/>
      <c r="K953" s="945"/>
      <c r="L953" s="1046"/>
    </row>
    <row r="954" spans="1:12" ht="42" x14ac:dyDescent="0.2">
      <c r="A954" s="904"/>
      <c r="B954" s="608" t="s">
        <v>1195</v>
      </c>
      <c r="C954" s="1044"/>
      <c r="D954" s="1053"/>
      <c r="E954" s="627"/>
      <c r="F954" s="627"/>
      <c r="G954" s="1017"/>
      <c r="H954" s="627"/>
      <c r="I954" s="1045"/>
      <c r="J954" s="627"/>
      <c r="K954" s="945"/>
      <c r="L954" s="1046"/>
    </row>
    <row r="955" spans="1:12" ht="42" x14ac:dyDescent="0.2">
      <c r="A955" s="904"/>
      <c r="B955" s="608" t="s">
        <v>1196</v>
      </c>
      <c r="C955" s="1044"/>
      <c r="D955" s="1053"/>
      <c r="E955" s="627"/>
      <c r="F955" s="627"/>
      <c r="G955" s="1017"/>
      <c r="H955" s="627"/>
      <c r="I955" s="1045"/>
      <c r="J955" s="627"/>
      <c r="K955" s="945"/>
      <c r="L955" s="1046"/>
    </row>
    <row r="956" spans="1:12" ht="42" x14ac:dyDescent="0.2">
      <c r="A956" s="896">
        <v>4</v>
      </c>
      <c r="B956" s="1061" t="s">
        <v>1152</v>
      </c>
      <c r="C956" s="1042">
        <v>327102.8</v>
      </c>
      <c r="D956" s="1055">
        <v>300730</v>
      </c>
      <c r="E956" s="649" t="s">
        <v>23</v>
      </c>
      <c r="F956" s="1060" t="s">
        <v>1197</v>
      </c>
      <c r="G956" s="1048">
        <v>291359</v>
      </c>
      <c r="H956" s="649" t="str">
        <f>+F956</f>
        <v xml:space="preserve"> บริษัท กุลตะวัน จำกัด</v>
      </c>
      <c r="I956" s="1016">
        <f>SUM(G956)</f>
        <v>291359</v>
      </c>
      <c r="J956" s="649" t="s">
        <v>481</v>
      </c>
      <c r="K956" s="943" t="s">
        <v>1198</v>
      </c>
      <c r="L956" s="1043">
        <v>244553</v>
      </c>
    </row>
    <row r="957" spans="1:12" ht="42" x14ac:dyDescent="0.2">
      <c r="A957" s="904"/>
      <c r="B957" s="1057" t="s">
        <v>1199</v>
      </c>
      <c r="C957" s="1044"/>
      <c r="D957" s="1053"/>
      <c r="E957" s="627"/>
      <c r="F957" s="627"/>
      <c r="G957" s="1017"/>
      <c r="H957" s="627"/>
      <c r="I957" s="1045"/>
      <c r="J957" s="627"/>
      <c r="K957" s="945"/>
      <c r="L957" s="1046"/>
    </row>
    <row r="958" spans="1:12" ht="42" x14ac:dyDescent="0.2">
      <c r="A958" s="904"/>
      <c r="B958" s="608" t="s">
        <v>1200</v>
      </c>
      <c r="C958" s="1044"/>
      <c r="D958" s="1053"/>
      <c r="E958" s="627"/>
      <c r="F958" s="627"/>
      <c r="G958" s="1017"/>
      <c r="H958" s="627"/>
      <c r="I958" s="1045"/>
      <c r="J958" s="627"/>
      <c r="K958" s="945"/>
      <c r="L958" s="1046"/>
    </row>
    <row r="959" spans="1:12" ht="42" x14ac:dyDescent="0.2">
      <c r="A959" s="904"/>
      <c r="B959" s="608" t="s">
        <v>1201</v>
      </c>
      <c r="C959" s="1044"/>
      <c r="D959" s="1053"/>
      <c r="E959" s="627"/>
      <c r="F959" s="627"/>
      <c r="G959" s="1017"/>
      <c r="H959" s="627"/>
      <c r="I959" s="1045"/>
      <c r="J959" s="627"/>
      <c r="K959" s="945"/>
      <c r="L959" s="1046"/>
    </row>
    <row r="960" spans="1:12" ht="42" x14ac:dyDescent="0.2">
      <c r="A960" s="904"/>
      <c r="B960" s="608" t="s">
        <v>1202</v>
      </c>
      <c r="C960" s="1044"/>
      <c r="D960" s="1053"/>
      <c r="E960" s="627"/>
      <c r="F960" s="627"/>
      <c r="G960" s="1017"/>
      <c r="H960" s="627"/>
      <c r="I960" s="1045"/>
      <c r="J960" s="627"/>
      <c r="K960" s="945"/>
      <c r="L960" s="1046"/>
    </row>
    <row r="961" spans="1:12" x14ac:dyDescent="0.2">
      <c r="A961" s="279"/>
      <c r="B961" s="1062" t="s">
        <v>1203</v>
      </c>
      <c r="C961" s="1047"/>
      <c r="D961" s="1050"/>
      <c r="E961" s="280"/>
      <c r="F961" s="280"/>
      <c r="G961" s="1051"/>
      <c r="H961" s="280"/>
      <c r="I961" s="433"/>
      <c r="J961" s="280"/>
      <c r="K961" s="944"/>
      <c r="L961" s="1056"/>
    </row>
    <row r="962" spans="1:12" x14ac:dyDescent="0.2">
      <c r="A962" s="1065"/>
      <c r="B962" s="1066"/>
      <c r="C962" s="1065"/>
      <c r="D962" s="1065"/>
      <c r="E962" s="1065"/>
      <c r="F962" s="1066"/>
      <c r="G962" s="1065"/>
      <c r="H962" s="1066"/>
      <c r="I962" s="1065"/>
      <c r="J962" s="1065"/>
      <c r="K962" s="50"/>
      <c r="L962" s="1067" t="s">
        <v>42</v>
      </c>
    </row>
    <row r="963" spans="1:12" x14ac:dyDescent="0.2">
      <c r="A963" s="1896" t="s">
        <v>1113</v>
      </c>
      <c r="B963" s="1896"/>
      <c r="C963" s="1896"/>
      <c r="D963" s="1896"/>
      <c r="E963" s="1896"/>
      <c r="F963" s="1896"/>
      <c r="G963" s="1896"/>
      <c r="H963" s="1896"/>
      <c r="I963" s="1896"/>
      <c r="J963" s="1896"/>
      <c r="K963" s="1896"/>
      <c r="L963" s="1068"/>
    </row>
    <row r="964" spans="1:12" x14ac:dyDescent="0.2">
      <c r="A964" s="1897" t="s">
        <v>1204</v>
      </c>
      <c r="B964" s="1897"/>
      <c r="C964" s="1897"/>
      <c r="D964" s="1897"/>
      <c r="E964" s="1897"/>
      <c r="F964" s="1897"/>
      <c r="G964" s="1897"/>
      <c r="H964" s="1897"/>
      <c r="I964" s="1897"/>
      <c r="J964" s="1897"/>
      <c r="K964" s="1898"/>
      <c r="L964" s="544"/>
    </row>
    <row r="965" spans="1:12" x14ac:dyDescent="0.2">
      <c r="A965" s="1899" t="s">
        <v>1175</v>
      </c>
      <c r="B965" s="1899"/>
      <c r="C965" s="1899"/>
      <c r="D965" s="1899"/>
      <c r="E965" s="1899"/>
      <c r="F965" s="1899"/>
      <c r="G965" s="1899"/>
      <c r="H965" s="1899"/>
      <c r="I965" s="1899"/>
      <c r="J965" s="1899"/>
      <c r="K965" s="1900"/>
      <c r="L965" s="544"/>
    </row>
    <row r="966" spans="1:12" x14ac:dyDescent="0.2">
      <c r="A966" s="1901" t="s">
        <v>1205</v>
      </c>
      <c r="B966" s="1902"/>
      <c r="C966" s="1902"/>
      <c r="D966" s="1902"/>
      <c r="E966" s="1902"/>
      <c r="F966" s="1902"/>
      <c r="G966" s="1902"/>
      <c r="H966" s="1902"/>
      <c r="I966" s="1902"/>
      <c r="J966" s="1902"/>
      <c r="K966" s="1902"/>
      <c r="L966" s="1069"/>
    </row>
    <row r="967" spans="1:12" x14ac:dyDescent="0.2">
      <c r="A967" s="1070"/>
      <c r="B967" s="1066"/>
      <c r="C967" s="1071"/>
      <c r="D967" s="1071"/>
      <c r="E967" s="1071"/>
      <c r="F967" s="1066"/>
      <c r="G967" s="1071"/>
      <c r="H967" s="1066"/>
      <c r="I967" s="1071"/>
      <c r="J967" s="1071"/>
      <c r="K967" s="1071"/>
      <c r="L967" s="1068"/>
    </row>
    <row r="968" spans="1:12" x14ac:dyDescent="0.2">
      <c r="A968" s="936"/>
      <c r="B968" s="939"/>
      <c r="C968" s="1015"/>
      <c r="D968" s="1072"/>
      <c r="E968" s="936"/>
      <c r="F968" s="1903" t="s">
        <v>252</v>
      </c>
      <c r="G968" s="1904"/>
      <c r="H968" s="1670" t="s">
        <v>186</v>
      </c>
      <c r="I968" s="1670"/>
      <c r="J968" s="1009"/>
      <c r="K968" s="1861" t="s">
        <v>1176</v>
      </c>
      <c r="L968" s="1905"/>
    </row>
    <row r="969" spans="1:12" x14ac:dyDescent="0.2">
      <c r="A969" s="937" t="s">
        <v>1</v>
      </c>
      <c r="B969" s="937" t="s">
        <v>183</v>
      </c>
      <c r="C969" s="937" t="s">
        <v>555</v>
      </c>
      <c r="D969" s="937" t="s">
        <v>146</v>
      </c>
      <c r="E969" s="937" t="s">
        <v>48</v>
      </c>
      <c r="F969" s="936"/>
      <c r="G969" s="1073"/>
      <c r="H969" s="939"/>
      <c r="I969" s="1073"/>
      <c r="J969" s="50"/>
      <c r="K969" s="1074"/>
      <c r="L969" s="1075"/>
    </row>
    <row r="970" spans="1:12" ht="42" x14ac:dyDescent="0.2">
      <c r="A970" s="937"/>
      <c r="B970" s="940"/>
      <c r="C970" s="1076" t="s">
        <v>1042</v>
      </c>
      <c r="D970" s="937" t="s">
        <v>418</v>
      </c>
      <c r="E970" s="937"/>
      <c r="F970" s="1077" t="s">
        <v>10</v>
      </c>
      <c r="G970" s="1078" t="s">
        <v>1177</v>
      </c>
      <c r="H970" s="937" t="s">
        <v>12</v>
      </c>
      <c r="I970" s="1073" t="s">
        <v>1178</v>
      </c>
      <c r="J970" s="50" t="s">
        <v>8</v>
      </c>
      <c r="K970" s="1862" t="s">
        <v>1109</v>
      </c>
      <c r="L970" s="1906"/>
    </row>
    <row r="971" spans="1:12" x14ac:dyDescent="0.2">
      <c r="A971" s="938"/>
      <c r="B971" s="941"/>
      <c r="C971" s="1038" t="s">
        <v>1179</v>
      </c>
      <c r="D971" s="938"/>
      <c r="E971" s="938"/>
      <c r="F971" s="941"/>
      <c r="G971" s="938" t="s">
        <v>418</v>
      </c>
      <c r="H971" s="941"/>
      <c r="I971" s="1079" t="s">
        <v>418</v>
      </c>
      <c r="J971" s="1080"/>
      <c r="K971" s="1074"/>
      <c r="L971" s="1075"/>
    </row>
    <row r="972" spans="1:12" ht="42" x14ac:dyDescent="0.2">
      <c r="A972" s="896">
        <v>1</v>
      </c>
      <c r="B972" s="5" t="s">
        <v>1206</v>
      </c>
      <c r="C972" s="1042">
        <v>1647243.93</v>
      </c>
      <c r="D972" s="1016">
        <v>1762551</v>
      </c>
      <c r="E972" s="1061" t="s">
        <v>75</v>
      </c>
      <c r="F972" s="1081" t="s">
        <v>1207</v>
      </c>
      <c r="G972" s="1063">
        <v>1210000</v>
      </c>
      <c r="H972" s="1057" t="s">
        <v>1208</v>
      </c>
      <c r="I972" s="611">
        <v>1134500</v>
      </c>
      <c r="J972" s="649" t="s">
        <v>481</v>
      </c>
      <c r="K972" s="649" t="s">
        <v>1209</v>
      </c>
      <c r="L972" s="1043">
        <v>244550</v>
      </c>
    </row>
    <row r="973" spans="1:12" ht="42" x14ac:dyDescent="0.2">
      <c r="A973" s="904"/>
      <c r="B973" s="1057" t="s">
        <v>1210</v>
      </c>
      <c r="C973" s="611"/>
      <c r="D973" s="611"/>
      <c r="E973" s="1057"/>
      <c r="F973" s="1057" t="s">
        <v>1211</v>
      </c>
      <c r="G973" s="611">
        <v>1548885</v>
      </c>
      <c r="H973" s="1057"/>
      <c r="I973" s="611"/>
      <c r="J973" s="904"/>
      <c r="K973" s="904"/>
      <c r="L973" s="1046"/>
    </row>
    <row r="974" spans="1:12" ht="42" x14ac:dyDescent="0.2">
      <c r="A974" s="904"/>
      <c r="B974" s="1057" t="s">
        <v>1212</v>
      </c>
      <c r="C974" s="611"/>
      <c r="D974" s="611"/>
      <c r="E974" s="1057"/>
      <c r="F974" s="1057" t="s">
        <v>366</v>
      </c>
      <c r="G974" s="611">
        <v>1270000</v>
      </c>
      <c r="H974" s="1057"/>
      <c r="I974" s="611"/>
      <c r="J974" s="904"/>
      <c r="K974" s="904"/>
      <c r="L974" s="1046"/>
    </row>
    <row r="975" spans="1:12" ht="42" x14ac:dyDescent="0.2">
      <c r="A975" s="904"/>
      <c r="B975" s="1057" t="s">
        <v>1213</v>
      </c>
      <c r="C975" s="611"/>
      <c r="D975" s="611"/>
      <c r="E975" s="1057"/>
      <c r="F975" s="1057" t="s">
        <v>1214</v>
      </c>
      <c r="G975" s="611">
        <v>1280000</v>
      </c>
      <c r="H975" s="1057"/>
      <c r="I975" s="611"/>
      <c r="J975" s="904"/>
      <c r="K975" s="904"/>
      <c r="L975" s="1046"/>
    </row>
    <row r="976" spans="1:12" ht="42" x14ac:dyDescent="0.2">
      <c r="A976" s="904"/>
      <c r="B976" s="1057" t="s">
        <v>1215</v>
      </c>
      <c r="C976" s="611"/>
      <c r="D976" s="611"/>
      <c r="E976" s="1057"/>
      <c r="F976" s="1057" t="s">
        <v>373</v>
      </c>
      <c r="G976" s="611">
        <v>1410000</v>
      </c>
      <c r="H976" s="1057"/>
      <c r="I976" s="611"/>
      <c r="J976" s="904"/>
      <c r="K976" s="904"/>
      <c r="L976" s="1046"/>
    </row>
    <row r="977" spans="1:12" ht="42" x14ac:dyDescent="0.2">
      <c r="A977" s="904"/>
      <c r="B977" s="1057"/>
      <c r="C977" s="611"/>
      <c r="D977" s="611"/>
      <c r="E977" s="1057"/>
      <c r="F977" s="1057" t="s">
        <v>1216</v>
      </c>
      <c r="G977" s="611">
        <v>1200000</v>
      </c>
      <c r="H977" s="1057"/>
      <c r="I977" s="611"/>
      <c r="J977" s="904"/>
      <c r="K977" s="904"/>
      <c r="L977" s="1046"/>
    </row>
    <row r="978" spans="1:12" ht="63" x14ac:dyDescent="0.2">
      <c r="A978" s="904"/>
      <c r="B978" s="1057"/>
      <c r="C978" s="611"/>
      <c r="D978" s="611"/>
      <c r="E978" s="1057"/>
      <c r="F978" s="1057" t="s">
        <v>1217</v>
      </c>
      <c r="G978" s="611">
        <v>1380000</v>
      </c>
      <c r="H978" s="1057"/>
      <c r="I978" s="611"/>
      <c r="J978" s="904"/>
      <c r="K978" s="904"/>
      <c r="L978" s="1046"/>
    </row>
    <row r="979" spans="1:12" x14ac:dyDescent="0.2">
      <c r="A979" s="904"/>
      <c r="B979" s="1057"/>
      <c r="C979" s="611"/>
      <c r="D979" s="611"/>
      <c r="E979" s="1057"/>
      <c r="F979" s="1057" t="s">
        <v>1218</v>
      </c>
      <c r="G979" s="611">
        <v>1294700</v>
      </c>
      <c r="H979" s="1057"/>
      <c r="I979" s="611"/>
      <c r="J979" s="904"/>
      <c r="K979" s="904"/>
      <c r="L979" s="1046"/>
    </row>
    <row r="980" spans="1:12" ht="42" x14ac:dyDescent="0.2">
      <c r="A980" s="904"/>
      <c r="B980" s="1057"/>
      <c r="C980" s="611"/>
      <c r="D980" s="611"/>
      <c r="E980" s="1057"/>
      <c r="F980" s="1057" t="s">
        <v>1219</v>
      </c>
      <c r="G980" s="611">
        <v>1134500</v>
      </c>
      <c r="H980" s="1057"/>
      <c r="I980" s="611"/>
      <c r="J980" s="904"/>
      <c r="K980" s="904"/>
      <c r="L980" s="1046"/>
    </row>
    <row r="981" spans="1:12" x14ac:dyDescent="0.2">
      <c r="A981" s="279"/>
      <c r="B981" s="1064"/>
      <c r="C981" s="1082"/>
      <c r="D981" s="1082"/>
      <c r="E981" s="277"/>
      <c r="F981" s="277"/>
      <c r="G981" s="1082"/>
      <c r="H981" s="277"/>
      <c r="I981" s="1082"/>
      <c r="J981" s="279"/>
      <c r="K981" s="279"/>
      <c r="L981" s="1056"/>
    </row>
    <row r="982" spans="1:12" x14ac:dyDescent="0.2">
      <c r="A982" s="351"/>
      <c r="B982" s="352"/>
      <c r="C982" s="351"/>
      <c r="D982" s="351"/>
      <c r="E982" s="352"/>
      <c r="F982" s="351"/>
      <c r="G982" s="353"/>
      <c r="H982" s="351"/>
      <c r="I982" s="353"/>
      <c r="J982" s="683"/>
      <c r="K982" s="354" t="s">
        <v>0</v>
      </c>
      <c r="L982" s="1177"/>
    </row>
    <row r="983" spans="1:12" x14ac:dyDescent="0.2">
      <c r="A983" s="1513" t="s">
        <v>14</v>
      </c>
      <c r="B983" s="1513"/>
      <c r="C983" s="1513"/>
      <c r="D983" s="1513"/>
      <c r="E983" s="1513"/>
      <c r="F983" s="1513"/>
      <c r="G983" s="1513"/>
      <c r="H983" s="1513"/>
      <c r="I983" s="1513"/>
      <c r="J983" s="1513"/>
      <c r="K983" s="1513"/>
    </row>
    <row r="984" spans="1:12" x14ac:dyDescent="0.2">
      <c r="A984" s="1513" t="s">
        <v>911</v>
      </c>
      <c r="B984" s="1513"/>
      <c r="C984" s="1513"/>
      <c r="D984" s="1513"/>
      <c r="E984" s="1513"/>
      <c r="F984" s="1513"/>
      <c r="G984" s="1513"/>
      <c r="H984" s="1513"/>
      <c r="I984" s="1513"/>
      <c r="J984" s="1513"/>
      <c r="K984" s="1513"/>
    </row>
    <row r="985" spans="1:12" x14ac:dyDescent="0.2">
      <c r="A985" s="1514" t="s">
        <v>912</v>
      </c>
      <c r="B985" s="1514"/>
      <c r="C985" s="1514"/>
      <c r="D985" s="1514"/>
      <c r="E985" s="1514"/>
      <c r="F985" s="1514"/>
      <c r="G985" s="1514"/>
      <c r="H985" s="1514"/>
      <c r="I985" s="1514"/>
      <c r="J985" s="1514"/>
      <c r="K985" s="1514"/>
    </row>
    <row r="986" spans="1:12" x14ac:dyDescent="0.2">
      <c r="A986" s="1515" t="s">
        <v>913</v>
      </c>
      <c r="B986" s="1513"/>
      <c r="C986" s="1513"/>
      <c r="D986" s="1513"/>
      <c r="E986" s="1513"/>
      <c r="F986" s="1513"/>
      <c r="G986" s="1513"/>
      <c r="H986" s="1513"/>
      <c r="I986" s="1513"/>
      <c r="J986" s="1513"/>
      <c r="K986" s="1513"/>
    </row>
    <row r="987" spans="1:12" x14ac:dyDescent="0.2">
      <c r="A987" s="684"/>
      <c r="B987" s="685"/>
      <c r="C987" s="684"/>
      <c r="D987" s="684"/>
      <c r="E987" s="685"/>
      <c r="F987" s="684"/>
      <c r="G987" s="686"/>
      <c r="H987" s="684"/>
      <c r="I987" s="686"/>
      <c r="J987" s="687"/>
      <c r="K987" s="685"/>
    </row>
    <row r="988" spans="1:12" x14ac:dyDescent="0.2">
      <c r="A988" s="1507" t="s">
        <v>1</v>
      </c>
      <c r="B988" s="1507" t="s">
        <v>2</v>
      </c>
      <c r="C988" s="1509" t="s">
        <v>914</v>
      </c>
      <c r="D988" s="1507" t="s">
        <v>915</v>
      </c>
      <c r="E988" s="1507" t="s">
        <v>916</v>
      </c>
      <c r="F988" s="1507" t="s">
        <v>6</v>
      </c>
      <c r="G988" s="1507"/>
      <c r="H988" s="1507" t="s">
        <v>7</v>
      </c>
      <c r="I988" s="1507"/>
      <c r="J988" s="1507" t="s">
        <v>917</v>
      </c>
      <c r="K988" s="1509" t="s">
        <v>918</v>
      </c>
    </row>
    <row r="989" spans="1:12" ht="58.5" x14ac:dyDescent="0.2">
      <c r="A989" s="1507"/>
      <c r="B989" s="1507"/>
      <c r="C989" s="1510"/>
      <c r="D989" s="1507"/>
      <c r="E989" s="1507"/>
      <c r="F989" s="1128" t="s">
        <v>10</v>
      </c>
      <c r="G989" s="1129" t="s">
        <v>919</v>
      </c>
      <c r="H989" s="1128" t="s">
        <v>12</v>
      </c>
      <c r="I989" s="1128" t="s">
        <v>13</v>
      </c>
      <c r="J989" s="1507"/>
      <c r="K989" s="1510"/>
    </row>
    <row r="990" spans="1:12" ht="39" x14ac:dyDescent="0.2">
      <c r="A990" s="665">
        <v>1</v>
      </c>
      <c r="B990" s="1504" t="s">
        <v>920</v>
      </c>
      <c r="C990" s="688">
        <v>2979000</v>
      </c>
      <c r="D990" s="1083">
        <v>3151150</v>
      </c>
      <c r="E990" s="667" t="s">
        <v>164</v>
      </c>
      <c r="F990" s="668" t="s">
        <v>921</v>
      </c>
      <c r="G990" s="669">
        <v>3090160</v>
      </c>
      <c r="H990" s="689" t="str">
        <f>F990</f>
        <v>บริษัท คงสงวนเอ็นจิเนียริ่ง (1993) จำกัด</v>
      </c>
      <c r="I990" s="669">
        <f>G990</f>
        <v>3090160</v>
      </c>
      <c r="J990" s="670" t="s">
        <v>25</v>
      </c>
      <c r="K990" s="690" t="s">
        <v>922</v>
      </c>
    </row>
    <row r="991" spans="1:12" ht="39" x14ac:dyDescent="0.2">
      <c r="A991" s="671"/>
      <c r="B991" s="1505"/>
      <c r="C991" s="691"/>
      <c r="D991" s="1084"/>
      <c r="E991" s="673"/>
      <c r="F991" s="674" t="s">
        <v>923</v>
      </c>
      <c r="G991" s="675">
        <v>3191810</v>
      </c>
      <c r="H991" s="692"/>
      <c r="I991" s="675"/>
      <c r="J991" s="676"/>
      <c r="K991" s="693">
        <v>46211</v>
      </c>
    </row>
    <row r="992" spans="1:12" ht="39" x14ac:dyDescent="0.2">
      <c r="A992" s="671"/>
      <c r="B992" s="1505"/>
      <c r="C992" s="691"/>
      <c r="D992" s="1084"/>
      <c r="E992" s="673"/>
      <c r="F992" s="674" t="s">
        <v>464</v>
      </c>
      <c r="G992" s="675">
        <v>3252800</v>
      </c>
      <c r="H992" s="692"/>
      <c r="I992" s="675"/>
      <c r="J992" s="676"/>
      <c r="K992" s="693"/>
    </row>
    <row r="993" spans="1:11" x14ac:dyDescent="0.2">
      <c r="A993" s="677"/>
      <c r="B993" s="1506"/>
      <c r="C993" s="694"/>
      <c r="D993" s="1085"/>
      <c r="E993" s="679"/>
      <c r="F993" s="680"/>
      <c r="G993" s="681"/>
      <c r="H993" s="695"/>
      <c r="I993" s="681"/>
      <c r="J993" s="682"/>
      <c r="K993" s="696"/>
    </row>
    <row r="994" spans="1:11" ht="39" x14ac:dyDescent="0.2">
      <c r="A994" s="671">
        <v>2</v>
      </c>
      <c r="B994" s="1504" t="s">
        <v>924</v>
      </c>
      <c r="C994" s="697">
        <v>13084112.15</v>
      </c>
      <c r="D994" s="1084">
        <v>12551034</v>
      </c>
      <c r="E994" s="667" t="s">
        <v>164</v>
      </c>
      <c r="F994" s="674" t="s">
        <v>400</v>
      </c>
      <c r="G994" s="675">
        <v>9900000</v>
      </c>
      <c r="H994" s="692" t="str">
        <f>F994</f>
        <v>บริษัท ว.มัฆวาน จำกัด</v>
      </c>
      <c r="I994" s="675">
        <v>9885000</v>
      </c>
      <c r="J994" s="670" t="s">
        <v>25</v>
      </c>
      <c r="K994" s="690" t="s">
        <v>925</v>
      </c>
    </row>
    <row r="995" spans="1:11" x14ac:dyDescent="0.2">
      <c r="A995" s="671"/>
      <c r="B995" s="1505"/>
      <c r="C995" s="697"/>
      <c r="D995" s="1084"/>
      <c r="E995" s="673"/>
      <c r="F995" s="674"/>
      <c r="G995" s="675"/>
      <c r="H995" s="692"/>
      <c r="I995" s="675"/>
      <c r="J995" s="676"/>
      <c r="K995" s="693">
        <v>46234</v>
      </c>
    </row>
    <row r="996" spans="1:11" x14ac:dyDescent="0.2">
      <c r="A996" s="677"/>
      <c r="B996" s="1506"/>
      <c r="C996" s="694"/>
      <c r="D996" s="1085"/>
      <c r="E996" s="679"/>
      <c r="F996" s="680"/>
      <c r="G996" s="681"/>
      <c r="H996" s="695"/>
      <c r="I996" s="681"/>
      <c r="J996" s="682"/>
      <c r="K996" s="696"/>
    </row>
    <row r="997" spans="1:11" ht="21.75" thickBot="1" x14ac:dyDescent="0.35">
      <c r="A997" s="698"/>
      <c r="B997" s="698"/>
      <c r="C997" s="698"/>
      <c r="D997" s="698"/>
      <c r="E997" s="698"/>
      <c r="F997" s="698"/>
      <c r="G997" s="698"/>
      <c r="H997" s="698"/>
      <c r="I997" s="699">
        <f>SUM(I990:I996)</f>
        <v>12975160</v>
      </c>
      <c r="J997" s="698"/>
      <c r="K997" s="698"/>
    </row>
    <row r="998" spans="1:11" ht="21.75" thickTop="1" x14ac:dyDescent="0.2">
      <c r="A998" s="1178"/>
      <c r="B998" s="1179"/>
      <c r="C998" s="1178"/>
      <c r="D998" s="1178"/>
      <c r="E998" s="1179"/>
      <c r="F998" s="1178"/>
      <c r="G998" s="1180"/>
      <c r="H998" s="1178"/>
      <c r="I998" s="1180"/>
      <c r="J998" s="1180"/>
      <c r="K998" s="1181" t="s">
        <v>0</v>
      </c>
    </row>
    <row r="999" spans="1:11" x14ac:dyDescent="0.2">
      <c r="A999" s="1513" t="str">
        <f>A983</f>
        <v>สรุปผลการดำเนินการจัดซื้อจัดจ้างในรอบเดือน กรกฎาคม 2569</v>
      </c>
      <c r="B999" s="1513"/>
      <c r="C999" s="1513"/>
      <c r="D999" s="1513"/>
      <c r="E999" s="1513"/>
      <c r="F999" s="1513"/>
      <c r="G999" s="1513"/>
      <c r="H999" s="1513"/>
      <c r="I999" s="1513"/>
      <c r="J999" s="1513"/>
      <c r="K999" s="1513"/>
    </row>
    <row r="1000" spans="1:11" x14ac:dyDescent="0.2">
      <c r="A1000" s="1513" t="str">
        <f>A984</f>
        <v>สำนักงานประปาสาขาบางเขน การประปานครหลวง</v>
      </c>
      <c r="B1000" s="1513"/>
      <c r="C1000" s="1513"/>
      <c r="D1000" s="1513"/>
      <c r="E1000" s="1513"/>
      <c r="F1000" s="1513"/>
      <c r="G1000" s="1513"/>
      <c r="H1000" s="1513"/>
      <c r="I1000" s="1513"/>
      <c r="J1000" s="1513"/>
      <c r="K1000" s="1513"/>
    </row>
    <row r="1001" spans="1:11" x14ac:dyDescent="0.2">
      <c r="A1001" s="1513" t="str">
        <f>A985</f>
        <v>วันที่ 1 เดือน สิงหาคม พ.ศ. 2569</v>
      </c>
      <c r="B1001" s="1513"/>
      <c r="C1001" s="1513"/>
      <c r="D1001" s="1513"/>
      <c r="E1001" s="1513"/>
      <c r="F1001" s="1513"/>
      <c r="G1001" s="1513"/>
      <c r="H1001" s="1513"/>
      <c r="I1001" s="1513"/>
      <c r="J1001" s="1513"/>
      <c r="K1001" s="1513"/>
    </row>
    <row r="1002" spans="1:11" x14ac:dyDescent="0.2">
      <c r="A1002" s="1515" t="s">
        <v>705</v>
      </c>
      <c r="B1002" s="1513"/>
      <c r="C1002" s="1513"/>
      <c r="D1002" s="1513"/>
      <c r="E1002" s="1513"/>
      <c r="F1002" s="1513"/>
      <c r="G1002" s="1513"/>
      <c r="H1002" s="1513"/>
      <c r="I1002" s="1513"/>
      <c r="J1002" s="1513"/>
      <c r="K1002" s="1513"/>
    </row>
    <row r="1003" spans="1:11" x14ac:dyDescent="0.2">
      <c r="A1003" s="684"/>
      <c r="B1003" s="685"/>
      <c r="C1003" s="684"/>
      <c r="D1003" s="684"/>
      <c r="E1003" s="685"/>
      <c r="F1003" s="684"/>
      <c r="G1003" s="686"/>
      <c r="H1003" s="684"/>
      <c r="I1003" s="686"/>
      <c r="J1003" s="686"/>
      <c r="K1003" s="685"/>
    </row>
    <row r="1004" spans="1:11" x14ac:dyDescent="0.2">
      <c r="A1004" s="1507" t="s">
        <v>1</v>
      </c>
      <c r="B1004" s="1507" t="s">
        <v>2</v>
      </c>
      <c r="C1004" s="1509" t="s">
        <v>926</v>
      </c>
      <c r="D1004" s="1507" t="s">
        <v>915</v>
      </c>
      <c r="E1004" s="1507" t="s">
        <v>5</v>
      </c>
      <c r="F1004" s="1507" t="s">
        <v>6</v>
      </c>
      <c r="G1004" s="1507"/>
      <c r="H1004" s="1507" t="s">
        <v>7</v>
      </c>
      <c r="I1004" s="1507"/>
      <c r="J1004" s="1507" t="s">
        <v>8</v>
      </c>
      <c r="K1004" s="1511" t="s">
        <v>927</v>
      </c>
    </row>
    <row r="1005" spans="1:11" ht="58.5" x14ac:dyDescent="0.2">
      <c r="A1005" s="1507"/>
      <c r="B1005" s="1507"/>
      <c r="C1005" s="1510"/>
      <c r="D1005" s="1507"/>
      <c r="E1005" s="1507"/>
      <c r="F1005" s="1129" t="s">
        <v>10</v>
      </c>
      <c r="G1005" s="1129" t="s">
        <v>919</v>
      </c>
      <c r="H1005" s="1128" t="s">
        <v>12</v>
      </c>
      <c r="I1005" s="1128" t="s">
        <v>928</v>
      </c>
      <c r="J1005" s="1507"/>
      <c r="K1005" s="1512"/>
    </row>
    <row r="1006" spans="1:11" ht="136.5" x14ac:dyDescent="0.2">
      <c r="A1006" s="705">
        <v>1</v>
      </c>
      <c r="B1006" s="706" t="s">
        <v>929</v>
      </c>
      <c r="C1006" s="1086">
        <v>1869158.88</v>
      </c>
      <c r="D1006" s="1087">
        <v>1645314</v>
      </c>
      <c r="E1006" s="709" t="s">
        <v>705</v>
      </c>
      <c r="F1006" s="710" t="s">
        <v>930</v>
      </c>
      <c r="G1006" s="711">
        <v>1595959</v>
      </c>
      <c r="H1006" s="710" t="str">
        <f>F1006</f>
        <v>ห้างหุ้นส่วนจำกัด เอ็น พี วาย 2023 เอ็นจิเนียริ่ง</v>
      </c>
      <c r="I1006" s="1088">
        <f>G1006</f>
        <v>1595959</v>
      </c>
      <c r="J1006" s="670" t="s">
        <v>25</v>
      </c>
      <c r="K1006" s="714" t="s">
        <v>931</v>
      </c>
    </row>
    <row r="1007" spans="1:11" ht="40.5" x14ac:dyDescent="0.2">
      <c r="A1007" s="715"/>
      <c r="B1007" s="716"/>
      <c r="C1007" s="1089"/>
      <c r="D1007" s="1090"/>
      <c r="E1007" s="719"/>
      <c r="F1007" s="720" t="s">
        <v>932</v>
      </c>
      <c r="G1007" s="721">
        <v>1612407</v>
      </c>
      <c r="H1007" s="720"/>
      <c r="I1007" s="1091"/>
      <c r="J1007" s="1182"/>
      <c r="K1007" s="724"/>
    </row>
    <row r="1008" spans="1:11" ht="40.5" x14ac:dyDescent="0.2">
      <c r="A1008" s="725"/>
      <c r="B1008" s="726"/>
      <c r="C1008" s="1092"/>
      <c r="D1008" s="1093"/>
      <c r="E1008" s="729"/>
      <c r="F1008" s="730" t="s">
        <v>933</v>
      </c>
      <c r="G1008" s="731">
        <v>1628000</v>
      </c>
      <c r="H1008" s="730"/>
      <c r="I1008" s="1094"/>
      <c r="J1008" s="1183"/>
      <c r="K1008" s="734"/>
    </row>
    <row r="1009" spans="1:12" ht="21.75" thickBot="1" x14ac:dyDescent="0.35">
      <c r="A1009" s="1184"/>
      <c r="B1009" s="736"/>
      <c r="C1009" s="1184"/>
      <c r="D1009" s="1184"/>
      <c r="E1009" s="1184"/>
      <c r="F1009" s="1185"/>
      <c r="G1009" s="1184"/>
      <c r="H1009" s="1184"/>
      <c r="I1009" s="1186">
        <f>SUM(I1006:I1006)</f>
        <v>1595959</v>
      </c>
      <c r="J1009" s="1184"/>
      <c r="K1009" s="1184"/>
    </row>
    <row r="1010" spans="1:12" ht="21.75" thickTop="1" x14ac:dyDescent="0.2">
      <c r="A1010" s="1178"/>
      <c r="B1010" s="1179"/>
      <c r="C1010" s="1178"/>
      <c r="D1010" s="1178"/>
      <c r="E1010" s="1187"/>
      <c r="F1010" s="1178"/>
      <c r="G1010" s="1180"/>
      <c r="H1010" s="740"/>
      <c r="I1010" s="1180"/>
      <c r="J1010" s="1180"/>
      <c r="K1010" s="1181" t="s">
        <v>0</v>
      </c>
    </row>
    <row r="1011" spans="1:12" x14ac:dyDescent="0.2">
      <c r="A1011" s="1513" t="s">
        <v>14</v>
      </c>
      <c r="B1011" s="1513"/>
      <c r="C1011" s="1513"/>
      <c r="D1011" s="1513"/>
      <c r="E1011" s="1513"/>
      <c r="F1011" s="1513"/>
      <c r="G1011" s="1513"/>
      <c r="H1011" s="1513"/>
      <c r="I1011" s="1513"/>
      <c r="J1011" s="1513"/>
      <c r="K1011" s="1513"/>
    </row>
    <row r="1012" spans="1:12" x14ac:dyDescent="0.2">
      <c r="A1012" s="1513" t="s">
        <v>911</v>
      </c>
      <c r="B1012" s="1513"/>
      <c r="C1012" s="1513"/>
      <c r="D1012" s="1513"/>
      <c r="E1012" s="1513"/>
      <c r="F1012" s="1513"/>
      <c r="G1012" s="1513"/>
      <c r="H1012" s="1513"/>
      <c r="I1012" s="1513"/>
      <c r="J1012" s="1513"/>
      <c r="K1012" s="1513"/>
    </row>
    <row r="1013" spans="1:12" x14ac:dyDescent="0.2">
      <c r="A1013" s="1514" t="s">
        <v>912</v>
      </c>
      <c r="B1013" s="1514"/>
      <c r="C1013" s="1514"/>
      <c r="D1013" s="1514"/>
      <c r="E1013" s="1514"/>
      <c r="F1013" s="1514"/>
      <c r="G1013" s="1514"/>
      <c r="H1013" s="1514"/>
      <c r="I1013" s="1514"/>
      <c r="J1013" s="1514"/>
      <c r="K1013" s="1514"/>
    </row>
    <row r="1014" spans="1:12" x14ac:dyDescent="0.2">
      <c r="A1014" s="1515" t="s">
        <v>23</v>
      </c>
      <c r="B1014" s="1513"/>
      <c r="C1014" s="1513"/>
      <c r="D1014" s="1513"/>
      <c r="E1014" s="1513"/>
      <c r="F1014" s="1513"/>
      <c r="G1014" s="1513"/>
      <c r="H1014" s="1513"/>
      <c r="I1014" s="1513"/>
      <c r="J1014" s="1513"/>
      <c r="K1014" s="1513"/>
    </row>
    <row r="1015" spans="1:12" x14ac:dyDescent="0.2">
      <c r="A1015" s="684"/>
      <c r="B1015" s="685"/>
      <c r="C1015" s="684"/>
      <c r="D1015" s="684"/>
      <c r="E1015" s="1188"/>
      <c r="F1015" s="684"/>
      <c r="G1015" s="686"/>
      <c r="H1015" s="742"/>
      <c r="I1015" s="1189"/>
      <c r="J1015" s="686"/>
      <c r="K1015" s="685"/>
    </row>
    <row r="1016" spans="1:12" x14ac:dyDescent="0.2">
      <c r="A1016" s="1499" t="s">
        <v>1</v>
      </c>
      <c r="B1016" s="1499" t="s">
        <v>2</v>
      </c>
      <c r="C1016" s="1501" t="s">
        <v>934</v>
      </c>
      <c r="D1016" s="1499" t="s">
        <v>935</v>
      </c>
      <c r="E1016" s="1499" t="s">
        <v>5</v>
      </c>
      <c r="F1016" s="1499" t="s">
        <v>6</v>
      </c>
      <c r="G1016" s="1499"/>
      <c r="H1016" s="1907" t="s">
        <v>7</v>
      </c>
      <c r="I1016" s="1907"/>
      <c r="J1016" s="1499" t="s">
        <v>8</v>
      </c>
      <c r="K1016" s="1501" t="s">
        <v>936</v>
      </c>
    </row>
    <row r="1017" spans="1:12" ht="58.5" x14ac:dyDescent="0.2">
      <c r="A1017" s="1499"/>
      <c r="B1017" s="1499"/>
      <c r="C1017" s="1502"/>
      <c r="D1017" s="1499"/>
      <c r="E1017" s="1499"/>
      <c r="F1017" s="1130" t="s">
        <v>10</v>
      </c>
      <c r="G1017" s="1130" t="s">
        <v>919</v>
      </c>
      <c r="H1017" s="746" t="s">
        <v>12</v>
      </c>
      <c r="I1017" s="747" t="s">
        <v>13</v>
      </c>
      <c r="J1017" s="1499"/>
      <c r="K1017" s="1502"/>
    </row>
    <row r="1018" spans="1:12" ht="78" x14ac:dyDescent="0.2">
      <c r="A1018" s="748">
        <v>1</v>
      </c>
      <c r="B1018" s="749" t="s">
        <v>937</v>
      </c>
      <c r="C1018" s="1190">
        <v>71960</v>
      </c>
      <c r="D1018" s="1095">
        <v>41195</v>
      </c>
      <c r="E1018" s="1191" t="s">
        <v>23</v>
      </c>
      <c r="F1018" s="753" t="s">
        <v>875</v>
      </c>
      <c r="G1018" s="754">
        <v>41195</v>
      </c>
      <c r="H1018" s="755" t="str">
        <f>F1018</f>
        <v>บริษัท ซีดีเอส เพาเวอร์ เทคโนโลยี จำกัด</v>
      </c>
      <c r="I1018" s="1192">
        <f>G1018</f>
        <v>41195</v>
      </c>
      <c r="J1018" s="757" t="s">
        <v>35</v>
      </c>
      <c r="K1018" s="714" t="s">
        <v>938</v>
      </c>
    </row>
    <row r="1019" spans="1:12" ht="78" x14ac:dyDescent="0.2">
      <c r="A1019" s="758">
        <v>2</v>
      </c>
      <c r="B1019" s="759" t="s">
        <v>939</v>
      </c>
      <c r="C1019" s="1193">
        <v>20500</v>
      </c>
      <c r="D1019" s="1096">
        <v>21935</v>
      </c>
      <c r="E1019" s="1191" t="s">
        <v>23</v>
      </c>
      <c r="F1019" s="753" t="s">
        <v>940</v>
      </c>
      <c r="G1019" s="762">
        <v>21935</v>
      </c>
      <c r="H1019" s="763" t="str">
        <f t="shared" ref="H1019:I1022" si="8">F1019</f>
        <v>ห้างหุ้นส่วนจำกัด พีเอ็น คอมเมิร์ซ 2017</v>
      </c>
      <c r="I1019" s="1194">
        <f t="shared" si="8"/>
        <v>21935</v>
      </c>
      <c r="J1019" s="757" t="s">
        <v>35</v>
      </c>
      <c r="K1019" s="765" t="s">
        <v>941</v>
      </c>
    </row>
    <row r="1020" spans="1:12" ht="78" x14ac:dyDescent="0.2">
      <c r="A1020" s="758">
        <v>3</v>
      </c>
      <c r="B1020" s="759" t="s">
        <v>942</v>
      </c>
      <c r="C1020" s="1194">
        <v>15200</v>
      </c>
      <c r="D1020" s="1096">
        <v>16264</v>
      </c>
      <c r="E1020" s="1191" t="s">
        <v>23</v>
      </c>
      <c r="F1020" s="753" t="s">
        <v>943</v>
      </c>
      <c r="G1020" s="762">
        <v>16264</v>
      </c>
      <c r="H1020" s="763" t="str">
        <f t="shared" si="8"/>
        <v>บริษัท แก๊ดซิลล่า จำกัด</v>
      </c>
      <c r="I1020" s="1194">
        <f t="shared" si="8"/>
        <v>16264</v>
      </c>
      <c r="J1020" s="757" t="s">
        <v>35</v>
      </c>
      <c r="K1020" s="765" t="s">
        <v>944</v>
      </c>
    </row>
    <row r="1021" spans="1:12" ht="78" x14ac:dyDescent="0.2">
      <c r="A1021" s="758">
        <v>4</v>
      </c>
      <c r="B1021" s="759" t="s">
        <v>945</v>
      </c>
      <c r="C1021" s="1194">
        <v>8200</v>
      </c>
      <c r="D1021" s="1096">
        <v>8774</v>
      </c>
      <c r="E1021" s="1191" t="s">
        <v>23</v>
      </c>
      <c r="F1021" s="753" t="s">
        <v>584</v>
      </c>
      <c r="G1021" s="762">
        <v>8774</v>
      </c>
      <c r="H1021" s="763" t="str">
        <f t="shared" si="8"/>
        <v>ห้างหุ้นส่วนจำกัด ยูเนี่ยน ปริ้นท์</v>
      </c>
      <c r="I1021" s="1194">
        <f t="shared" si="8"/>
        <v>8774</v>
      </c>
      <c r="J1021" s="757" t="s">
        <v>35</v>
      </c>
      <c r="K1021" s="765" t="s">
        <v>946</v>
      </c>
    </row>
    <row r="1022" spans="1:12" ht="78" x14ac:dyDescent="0.2">
      <c r="A1022" s="758">
        <v>5</v>
      </c>
      <c r="B1022" s="759" t="s">
        <v>947</v>
      </c>
      <c r="C1022" s="1194">
        <v>37310</v>
      </c>
      <c r="D1022" s="1096">
        <v>39921.699999999997</v>
      </c>
      <c r="E1022" s="1191" t="s">
        <v>23</v>
      </c>
      <c r="F1022" s="753" t="s">
        <v>584</v>
      </c>
      <c r="G1022" s="762">
        <v>39921.699999999997</v>
      </c>
      <c r="H1022" s="763" t="str">
        <f t="shared" si="8"/>
        <v>ห้างหุ้นส่วนจำกัด ยูเนี่ยน ปริ้นท์</v>
      </c>
      <c r="I1022" s="1194">
        <f t="shared" si="8"/>
        <v>39921.699999999997</v>
      </c>
      <c r="J1022" s="757" t="s">
        <v>35</v>
      </c>
      <c r="K1022" s="765" t="s">
        <v>948</v>
      </c>
    </row>
    <row r="1023" spans="1:12" ht="21.75" thickBot="1" x14ac:dyDescent="0.35">
      <c r="A1023" s="735"/>
      <c r="B1023" s="735"/>
      <c r="C1023" s="735"/>
      <c r="D1023" s="735"/>
      <c r="E1023" s="766"/>
      <c r="F1023" s="737"/>
      <c r="G1023" s="735"/>
      <c r="H1023" s="767"/>
      <c r="I1023" s="738">
        <f>SUM(I1018:I1022)</f>
        <v>128089.7</v>
      </c>
      <c r="J1023" s="735"/>
      <c r="K1023" s="735"/>
    </row>
    <row r="1024" spans="1:12" ht="22.5" thickTop="1" thickBot="1" x14ac:dyDescent="0.4">
      <c r="A1024" s="1097" t="s">
        <v>1220</v>
      </c>
      <c r="B1024" s="1098"/>
      <c r="C1024" s="1098"/>
      <c r="D1024" s="1098"/>
      <c r="E1024" s="1098"/>
      <c r="F1024" s="1098"/>
      <c r="G1024" s="1098"/>
      <c r="H1024" s="1098"/>
      <c r="I1024" s="1098"/>
      <c r="J1024" s="1098"/>
      <c r="K1024" s="1098"/>
      <c r="L1024" s="1099" t="s">
        <v>1001</v>
      </c>
    </row>
    <row r="1025" spans="1:12" ht="21.75" thickBot="1" x14ac:dyDescent="0.4">
      <c r="A1025" s="1403" t="s">
        <v>1221</v>
      </c>
      <c r="B1025" s="1404"/>
      <c r="C1025" s="1404"/>
      <c r="D1025" s="1404"/>
      <c r="E1025" s="1404"/>
      <c r="F1025" s="1404"/>
      <c r="G1025" s="1404"/>
      <c r="H1025" s="1404"/>
      <c r="I1025" s="1404"/>
      <c r="J1025" s="1404"/>
      <c r="K1025" s="1404"/>
      <c r="L1025" s="1405"/>
    </row>
    <row r="1026" spans="1:12" ht="21.75" thickBot="1" x14ac:dyDescent="0.4">
      <c r="A1026" s="1403" t="s">
        <v>1222</v>
      </c>
      <c r="B1026" s="1404"/>
      <c r="C1026" s="1404"/>
      <c r="D1026" s="1404"/>
      <c r="E1026" s="1404"/>
      <c r="F1026" s="1404"/>
      <c r="G1026" s="1404"/>
      <c r="H1026" s="1404"/>
      <c r="I1026" s="1404"/>
      <c r="J1026" s="1404"/>
      <c r="K1026" s="1404"/>
      <c r="L1026" s="1405"/>
    </row>
    <row r="1027" spans="1:12" ht="21.75" thickBot="1" x14ac:dyDescent="0.4">
      <c r="A1027" s="1406" t="s">
        <v>1223</v>
      </c>
      <c r="B1027" s="1407"/>
      <c r="C1027" s="1407"/>
      <c r="D1027" s="1407"/>
      <c r="E1027" s="1407"/>
      <c r="F1027" s="1407"/>
      <c r="G1027" s="1407"/>
      <c r="H1027" s="1407"/>
      <c r="I1027" s="1407"/>
      <c r="J1027" s="1407"/>
      <c r="K1027" s="1407"/>
      <c r="L1027" s="1408"/>
    </row>
    <row r="1028" spans="1:12" ht="42" customHeight="1" thickBot="1" x14ac:dyDescent="0.25">
      <c r="A1028" s="1409" t="s">
        <v>1</v>
      </c>
      <c r="B1028" s="1409" t="s">
        <v>144</v>
      </c>
      <c r="C1028" s="1409" t="s">
        <v>3</v>
      </c>
      <c r="D1028" s="1409" t="s">
        <v>4</v>
      </c>
      <c r="E1028" s="1409" t="s">
        <v>5</v>
      </c>
      <c r="F1028" s="1411" t="s">
        <v>6</v>
      </c>
      <c r="G1028" s="1412"/>
      <c r="H1028" s="1411" t="s">
        <v>7</v>
      </c>
      <c r="I1028" s="1412"/>
      <c r="J1028" s="1409" t="s">
        <v>8</v>
      </c>
      <c r="K1028" s="1411" t="s">
        <v>9</v>
      </c>
      <c r="L1028" s="1412"/>
    </row>
    <row r="1029" spans="1:12" ht="63.75" thickBot="1" x14ac:dyDescent="0.25">
      <c r="A1029" s="1410"/>
      <c r="B1029" s="1410"/>
      <c r="C1029" s="1410"/>
      <c r="D1029" s="1410"/>
      <c r="E1029" s="1410"/>
      <c r="F1029" s="1100" t="s">
        <v>10</v>
      </c>
      <c r="G1029" s="1100" t="s">
        <v>11</v>
      </c>
      <c r="H1029" s="1100" t="s">
        <v>12</v>
      </c>
      <c r="I1029" s="1100" t="s">
        <v>13</v>
      </c>
      <c r="J1029" s="1410"/>
      <c r="K1029" s="1100" t="s">
        <v>1224</v>
      </c>
      <c r="L1029" s="1100" t="s">
        <v>1225</v>
      </c>
    </row>
    <row r="1030" spans="1:12" ht="189.75" thickBot="1" x14ac:dyDescent="0.25">
      <c r="A1030" s="1101">
        <v>1</v>
      </c>
      <c r="B1030" s="1103" t="s">
        <v>1226</v>
      </c>
      <c r="C1030" s="1104">
        <v>38228735.640000001</v>
      </c>
      <c r="D1030" s="1104">
        <v>38228735.640000001</v>
      </c>
      <c r="E1030" s="1103" t="s">
        <v>1227</v>
      </c>
      <c r="F1030" s="1103" t="s">
        <v>1228</v>
      </c>
      <c r="G1030" s="1102"/>
      <c r="H1030" s="1103" t="s">
        <v>1228</v>
      </c>
      <c r="I1030" s="1102"/>
      <c r="J1030" s="1102"/>
      <c r="K1030" s="1105" t="s">
        <v>1229</v>
      </c>
      <c r="L1030" s="1102"/>
    </row>
    <row r="1031" spans="1:12" ht="21.75" thickBot="1" x14ac:dyDescent="0.25">
      <c r="A1031" s="1413">
        <v>2</v>
      </c>
      <c r="B1031" s="1416" t="s">
        <v>1230</v>
      </c>
      <c r="C1031" s="1419">
        <v>6362070.2000000002</v>
      </c>
      <c r="D1031" s="1419">
        <v>4347169.7699999996</v>
      </c>
      <c r="E1031" s="1416" t="s">
        <v>1227</v>
      </c>
      <c r="F1031" s="1103" t="s">
        <v>1231</v>
      </c>
      <c r="G1031" s="1104">
        <v>3820000</v>
      </c>
      <c r="H1031" s="1416" t="s">
        <v>1232</v>
      </c>
      <c r="I1031" s="1422">
        <v>3369056.57</v>
      </c>
      <c r="J1031" s="1416" t="s">
        <v>1233</v>
      </c>
      <c r="K1031" s="1413" t="s">
        <v>1234</v>
      </c>
      <c r="L1031" s="1425">
        <v>244553</v>
      </c>
    </row>
    <row r="1032" spans="1:12" ht="42.75" thickBot="1" x14ac:dyDescent="0.25">
      <c r="A1032" s="1414"/>
      <c r="B1032" s="1417"/>
      <c r="C1032" s="1420"/>
      <c r="D1032" s="1420"/>
      <c r="E1032" s="1417"/>
      <c r="F1032" s="1103" t="s">
        <v>1232</v>
      </c>
      <c r="G1032" s="1104">
        <v>3369056.57</v>
      </c>
      <c r="H1032" s="1417"/>
      <c r="I1032" s="1423"/>
      <c r="J1032" s="1417"/>
      <c r="K1032" s="1414"/>
      <c r="L1032" s="1426"/>
    </row>
    <row r="1033" spans="1:12" ht="63.75" thickBot="1" x14ac:dyDescent="0.25">
      <c r="A1033" s="1414"/>
      <c r="B1033" s="1417"/>
      <c r="C1033" s="1420"/>
      <c r="D1033" s="1420"/>
      <c r="E1033" s="1417"/>
      <c r="F1033" s="1103" t="s">
        <v>1235</v>
      </c>
      <c r="G1033" s="1104">
        <v>3250000</v>
      </c>
      <c r="H1033" s="1417"/>
      <c r="I1033" s="1423"/>
      <c r="J1033" s="1417"/>
      <c r="K1033" s="1414"/>
      <c r="L1033" s="1426"/>
    </row>
    <row r="1034" spans="1:12" ht="42.75" thickBot="1" x14ac:dyDescent="0.4">
      <c r="A1034" s="1415"/>
      <c r="B1034" s="1418"/>
      <c r="C1034" s="1421"/>
      <c r="D1034" s="1421"/>
      <c r="E1034" s="1418"/>
      <c r="F1034" s="1106" t="s">
        <v>1236</v>
      </c>
      <c r="G1034" s="1107">
        <v>6021000</v>
      </c>
      <c r="H1034" s="1418"/>
      <c r="I1034" s="1424"/>
      <c r="J1034" s="1418"/>
      <c r="K1034" s="1415"/>
      <c r="L1034" s="1427"/>
    </row>
    <row r="1035" spans="1:12" x14ac:dyDescent="0.2">
      <c r="A1035" s="425"/>
      <c r="B1035" s="426"/>
      <c r="C1035" s="425"/>
      <c r="D1035" s="425"/>
      <c r="E1035" s="426"/>
      <c r="F1035" s="425"/>
      <c r="G1035" s="427"/>
      <c r="H1035" s="425"/>
      <c r="I1035" s="427"/>
      <c r="J1035" s="427"/>
      <c r="K1035" s="428" t="s">
        <v>0</v>
      </c>
    </row>
    <row r="1036" spans="1:12" x14ac:dyDescent="0.2">
      <c r="A1036" s="1473" t="s">
        <v>131</v>
      </c>
      <c r="B1036" s="1473"/>
      <c r="C1036" s="1473"/>
      <c r="D1036" s="1473"/>
      <c r="E1036" s="1473"/>
      <c r="F1036" s="1473"/>
      <c r="G1036" s="1473"/>
      <c r="H1036" s="1473"/>
      <c r="I1036" s="1473"/>
      <c r="J1036" s="1473"/>
      <c r="K1036" s="1473"/>
    </row>
    <row r="1037" spans="1:12" x14ac:dyDescent="0.2">
      <c r="A1037" s="1473" t="s">
        <v>1237</v>
      </c>
      <c r="B1037" s="1473"/>
      <c r="C1037" s="1473"/>
      <c r="D1037" s="1473"/>
      <c r="E1037" s="1473"/>
      <c r="F1037" s="1473"/>
      <c r="G1037" s="1473"/>
      <c r="H1037" s="1473"/>
      <c r="I1037" s="1473"/>
      <c r="J1037" s="1473"/>
      <c r="K1037" s="1473"/>
    </row>
    <row r="1038" spans="1:12" x14ac:dyDescent="0.2">
      <c r="A1038" s="1473" t="s">
        <v>1106</v>
      </c>
      <c r="B1038" s="1473"/>
      <c r="C1038" s="1473"/>
      <c r="D1038" s="1473"/>
      <c r="E1038" s="1473"/>
      <c r="F1038" s="1473"/>
      <c r="G1038" s="1473"/>
      <c r="H1038" s="1473"/>
      <c r="I1038" s="1473"/>
      <c r="J1038" s="1473"/>
      <c r="K1038" s="1473"/>
    </row>
    <row r="1039" spans="1:12" x14ac:dyDescent="0.2">
      <c r="A1039" s="429"/>
      <c r="B1039" s="430"/>
      <c r="C1039" s="429"/>
      <c r="D1039" s="429"/>
      <c r="E1039" s="430"/>
      <c r="F1039" s="429"/>
      <c r="G1039" s="431"/>
      <c r="H1039" s="429"/>
      <c r="I1039" s="431"/>
      <c r="J1039" s="431"/>
      <c r="K1039" s="430"/>
    </row>
    <row r="1040" spans="1:12" x14ac:dyDescent="0.2">
      <c r="A1040" s="1908" t="s">
        <v>1</v>
      </c>
      <c r="B1040" s="1909" t="s">
        <v>375</v>
      </c>
      <c r="C1040" s="1910" t="s">
        <v>376</v>
      </c>
      <c r="D1040" s="1908" t="s">
        <v>377</v>
      </c>
      <c r="E1040" s="1909" t="s">
        <v>378</v>
      </c>
      <c r="F1040" s="1909" t="s">
        <v>252</v>
      </c>
      <c r="G1040" s="1909"/>
      <c r="H1040" s="1909" t="s">
        <v>7</v>
      </c>
      <c r="I1040" s="1909"/>
      <c r="J1040" s="1908" t="s">
        <v>379</v>
      </c>
      <c r="K1040" s="1910" t="s">
        <v>21</v>
      </c>
    </row>
    <row r="1041" spans="1:11" ht="34.5" x14ac:dyDescent="0.2">
      <c r="A1041" s="1908"/>
      <c r="B1041" s="1909"/>
      <c r="C1041" s="1911"/>
      <c r="D1041" s="1908"/>
      <c r="E1041" s="1909"/>
      <c r="F1041" s="1113" t="s">
        <v>10</v>
      </c>
      <c r="G1041" s="1114" t="s">
        <v>380</v>
      </c>
      <c r="H1041" s="1113" t="s">
        <v>12</v>
      </c>
      <c r="I1041" s="1114" t="s">
        <v>381</v>
      </c>
      <c r="J1041" s="1908"/>
      <c r="K1041" s="1911"/>
    </row>
    <row r="1042" spans="1:11" x14ac:dyDescent="0.2">
      <c r="A1042" s="1912" t="s">
        <v>382</v>
      </c>
      <c r="B1042" s="1913"/>
      <c r="C1042" s="1913"/>
      <c r="D1042" s="1913"/>
      <c r="E1042" s="1913"/>
      <c r="F1042" s="1913"/>
      <c r="G1042" s="1913"/>
      <c r="H1042" s="1913"/>
      <c r="I1042" s="1913"/>
      <c r="J1042" s="1913"/>
      <c r="K1042" s="1914"/>
    </row>
    <row r="1043" spans="1:11" x14ac:dyDescent="0.2">
      <c r="A1043" s="1115"/>
      <c r="B1043" s="1116"/>
      <c r="C1043" s="1117"/>
      <c r="D1043" s="1117"/>
      <c r="E1043" s="1117"/>
      <c r="F1043" s="1115"/>
      <c r="G1043" s="1118"/>
      <c r="H1043" s="1119"/>
      <c r="I1043" s="1117"/>
      <c r="J1043" s="1117"/>
      <c r="K1043" s="1120"/>
    </row>
    <row r="1044" spans="1:11" x14ac:dyDescent="0.2">
      <c r="A1044" s="169"/>
      <c r="B1044" s="1121"/>
      <c r="C1044" s="1122"/>
      <c r="D1044" s="1122"/>
      <c r="E1044" s="1123"/>
      <c r="F1044" s="1124"/>
      <c r="G1044" s="1125"/>
      <c r="H1044" s="1126"/>
      <c r="I1044" s="1122"/>
      <c r="J1044" s="1123"/>
      <c r="K1044" s="1127"/>
    </row>
    <row r="1045" spans="1:11" x14ac:dyDescent="0.2">
      <c r="A1045" s="968"/>
      <c r="B1045" s="969"/>
      <c r="C1045" s="1140"/>
      <c r="D1045" s="1140"/>
      <c r="E1045" s="969"/>
      <c r="F1045" s="968"/>
      <c r="G1045" s="971"/>
      <c r="H1045" s="968"/>
      <c r="I1045" s="971"/>
      <c r="J1045" s="971"/>
      <c r="K1045" s="972" t="s">
        <v>0</v>
      </c>
    </row>
    <row r="1046" spans="1:11" x14ac:dyDescent="0.2">
      <c r="A1046" s="1395" t="s">
        <v>131</v>
      </c>
      <c r="B1046" s="1395"/>
      <c r="C1046" s="1395"/>
      <c r="D1046" s="1395"/>
      <c r="E1046" s="1395"/>
      <c r="F1046" s="1395"/>
      <c r="G1046" s="1395"/>
      <c r="H1046" s="1395"/>
      <c r="I1046" s="1395"/>
      <c r="J1046" s="1395"/>
      <c r="K1046" s="1395"/>
    </row>
    <row r="1047" spans="1:11" x14ac:dyDescent="0.2">
      <c r="A1047" s="1395" t="s">
        <v>1238</v>
      </c>
      <c r="B1047" s="1395"/>
      <c r="C1047" s="1395"/>
      <c r="D1047" s="1395"/>
      <c r="E1047" s="1395"/>
      <c r="F1047" s="1395"/>
      <c r="G1047" s="1395"/>
      <c r="H1047" s="1395"/>
      <c r="I1047" s="1395"/>
      <c r="J1047" s="1395"/>
      <c r="K1047" s="1395"/>
    </row>
    <row r="1048" spans="1:11" x14ac:dyDescent="0.2">
      <c r="A1048" s="1395" t="s">
        <v>1239</v>
      </c>
      <c r="B1048" s="1395"/>
      <c r="C1048" s="1395"/>
      <c r="D1048" s="1395"/>
      <c r="E1048" s="1395"/>
      <c r="F1048" s="1395"/>
      <c r="G1048" s="1395"/>
      <c r="H1048" s="1395"/>
      <c r="I1048" s="1395"/>
      <c r="J1048" s="1395"/>
      <c r="K1048" s="1395"/>
    </row>
    <row r="1049" spans="1:11" x14ac:dyDescent="0.2">
      <c r="A1049" s="973"/>
      <c r="B1049" s="974"/>
      <c r="C1049" s="1141"/>
      <c r="D1049" s="1141"/>
      <c r="E1049" s="974"/>
      <c r="F1049" s="973"/>
      <c r="G1049" s="976"/>
      <c r="H1049" s="973"/>
      <c r="I1049" s="976"/>
      <c r="J1049" s="976"/>
      <c r="K1049" s="974"/>
    </row>
    <row r="1050" spans="1:11" x14ac:dyDescent="0.2">
      <c r="A1050" s="1352" t="s">
        <v>1</v>
      </c>
      <c r="B1050" s="1396" t="s">
        <v>2</v>
      </c>
      <c r="C1050" s="1353" t="s">
        <v>3</v>
      </c>
      <c r="D1050" s="1353" t="s">
        <v>4</v>
      </c>
      <c r="E1050" s="1396" t="s">
        <v>5</v>
      </c>
      <c r="F1050" s="1396" t="s">
        <v>6</v>
      </c>
      <c r="G1050" s="1396"/>
      <c r="H1050" s="1396" t="s">
        <v>7</v>
      </c>
      <c r="I1050" s="1396"/>
      <c r="J1050" s="1352" t="s">
        <v>8</v>
      </c>
      <c r="K1050" s="1352" t="s">
        <v>9</v>
      </c>
    </row>
    <row r="1051" spans="1:11" ht="42" x14ac:dyDescent="0.2">
      <c r="A1051" s="1352"/>
      <c r="B1051" s="1396"/>
      <c r="C1051" s="1353"/>
      <c r="D1051" s="1353"/>
      <c r="E1051" s="1396"/>
      <c r="F1051" s="1112" t="s">
        <v>10</v>
      </c>
      <c r="G1051" s="1108" t="s">
        <v>11</v>
      </c>
      <c r="H1051" s="1112" t="s">
        <v>12</v>
      </c>
      <c r="I1051" s="1108" t="s">
        <v>13</v>
      </c>
      <c r="J1051" s="1352"/>
      <c r="K1051" s="1352"/>
    </row>
    <row r="1052" spans="1:11" ht="42" x14ac:dyDescent="0.2">
      <c r="A1052" s="1109"/>
      <c r="B1052" s="1" t="s">
        <v>1240</v>
      </c>
      <c r="C1052" s="2"/>
      <c r="D1052" s="2"/>
      <c r="E1052" s="1110"/>
      <c r="F1052" s="3"/>
      <c r="G1052" s="2"/>
      <c r="H1052" s="3"/>
      <c r="I1052" s="2"/>
      <c r="J1052" s="1110"/>
      <c r="K1052" s="3"/>
    </row>
    <row r="1053" spans="1:11" x14ac:dyDescent="0.2">
      <c r="A1053" s="1109"/>
      <c r="B1053" s="1"/>
      <c r="C1053" s="2"/>
      <c r="D1053" s="2"/>
      <c r="E1053" s="1110"/>
      <c r="F1053" s="1111"/>
      <c r="G1053" s="2"/>
      <c r="H1053" s="1111"/>
      <c r="I1053" s="2"/>
      <c r="J1053" s="1110"/>
      <c r="K1053" s="3"/>
    </row>
    <row r="1054" spans="1:11" x14ac:dyDescent="0.2">
      <c r="A1054" s="7"/>
      <c r="B1054" s="1"/>
      <c r="C1054" s="2"/>
      <c r="D1054" s="2"/>
      <c r="E1054" s="1110"/>
      <c r="F1054" s="1111"/>
      <c r="G1054" s="2"/>
      <c r="H1054" s="1111"/>
      <c r="I1054" s="2"/>
      <c r="J1054" s="1110"/>
      <c r="K1054" s="3"/>
    </row>
    <row r="1055" spans="1:11" x14ac:dyDescent="0.2">
      <c r="A1055" s="1109"/>
      <c r="B1055" s="1"/>
      <c r="C1055" s="2"/>
      <c r="D1055" s="2"/>
      <c r="E1055" s="1110"/>
      <c r="F1055" s="1111"/>
      <c r="G1055" s="2"/>
      <c r="H1055" s="1111"/>
      <c r="I1055" s="2"/>
      <c r="J1055" s="1110"/>
      <c r="K1055" s="3"/>
    </row>
    <row r="1056" spans="1:11" x14ac:dyDescent="0.35">
      <c r="A1056" s="1142"/>
      <c r="B1056" s="1143"/>
      <c r="C1056" s="1143"/>
      <c r="D1056" s="1143"/>
      <c r="E1056" s="1143"/>
      <c r="F1056" s="1143"/>
      <c r="G1056" s="1143"/>
      <c r="H1056" s="1143"/>
      <c r="I1056" s="1397" t="s">
        <v>1241</v>
      </c>
      <c r="J1056" s="1397"/>
      <c r="K1056" s="1397"/>
    </row>
    <row r="1057" spans="1:11" x14ac:dyDescent="0.2">
      <c r="A1057" s="1398" t="s">
        <v>1242</v>
      </c>
      <c r="B1057" s="1398"/>
      <c r="C1057" s="1398"/>
      <c r="D1057" s="1398"/>
      <c r="E1057" s="1398"/>
      <c r="F1057" s="1398"/>
      <c r="G1057" s="1398"/>
      <c r="H1057" s="1398"/>
      <c r="I1057" s="1398"/>
      <c r="J1057" s="1398"/>
      <c r="K1057" s="1398"/>
    </row>
    <row r="1058" spans="1:11" x14ac:dyDescent="0.2">
      <c r="A1058" s="1398" t="s">
        <v>1243</v>
      </c>
      <c r="B1058" s="1398"/>
      <c r="C1058" s="1398"/>
      <c r="D1058" s="1398"/>
      <c r="E1058" s="1398"/>
      <c r="F1058" s="1398"/>
      <c r="G1058" s="1398"/>
      <c r="H1058" s="1398"/>
      <c r="I1058" s="1398"/>
      <c r="J1058" s="1398"/>
      <c r="K1058" s="1399"/>
    </row>
    <row r="1059" spans="1:11" x14ac:dyDescent="0.2">
      <c r="A1059" s="1400">
        <v>244561</v>
      </c>
      <c r="B1059" s="1398"/>
      <c r="C1059" s="1398"/>
      <c r="D1059" s="1398"/>
      <c r="E1059" s="1398"/>
      <c r="F1059" s="1398"/>
      <c r="G1059" s="1398"/>
      <c r="H1059" s="1398"/>
      <c r="I1059" s="1398"/>
      <c r="J1059" s="1398"/>
      <c r="K1059" s="1398"/>
    </row>
    <row r="1060" spans="1:11" ht="56.25" x14ac:dyDescent="0.2">
      <c r="A1060" s="1144" t="s">
        <v>1</v>
      </c>
      <c r="B1060" s="1144" t="s">
        <v>144</v>
      </c>
      <c r="C1060" s="1145" t="s">
        <v>963</v>
      </c>
      <c r="D1060" s="1145" t="s">
        <v>146</v>
      </c>
      <c r="E1060" s="1144" t="s">
        <v>48</v>
      </c>
      <c r="F1060" s="1401" t="s">
        <v>6</v>
      </c>
      <c r="G1060" s="1402"/>
      <c r="H1060" s="1401" t="s">
        <v>7</v>
      </c>
      <c r="I1060" s="1402"/>
      <c r="J1060" s="1144" t="s">
        <v>8</v>
      </c>
      <c r="K1060" s="1144" t="s">
        <v>147</v>
      </c>
    </row>
    <row r="1061" spans="1:11" x14ac:dyDescent="0.4">
      <c r="A1061" s="1146"/>
      <c r="B1061" s="1147" t="s">
        <v>1244</v>
      </c>
      <c r="C1061" s="1148"/>
      <c r="D1061" s="1154"/>
      <c r="E1061" s="1158"/>
      <c r="F1061" s="1159"/>
      <c r="G1061" s="1160"/>
      <c r="H1061" s="1159"/>
      <c r="I1061" s="1161"/>
      <c r="J1061" s="1155"/>
      <c r="K1061" s="1149"/>
    </row>
    <row r="1062" spans="1:11" ht="56.25" x14ac:dyDescent="0.2">
      <c r="A1062" s="1146">
        <v>1</v>
      </c>
      <c r="B1062" s="1150" t="s">
        <v>1245</v>
      </c>
      <c r="C1062" s="1162">
        <v>5500</v>
      </c>
      <c r="D1062" s="1163">
        <v>5500</v>
      </c>
      <c r="E1062" s="1164" t="s">
        <v>334</v>
      </c>
      <c r="F1062" s="1156" t="s">
        <v>1246</v>
      </c>
      <c r="G1062" s="1165">
        <v>5500</v>
      </c>
      <c r="H1062" s="1156" t="s">
        <v>1246</v>
      </c>
      <c r="I1062" s="1162">
        <v>5500</v>
      </c>
      <c r="J1062" s="1166" t="s">
        <v>1247</v>
      </c>
      <c r="K1062" s="1167" t="s">
        <v>1248</v>
      </c>
    </row>
    <row r="1063" spans="1:11" x14ac:dyDescent="0.2">
      <c r="A1063" s="1146"/>
      <c r="B1063" s="1150"/>
      <c r="C1063" s="1153"/>
      <c r="D1063" s="1154"/>
      <c r="E1063" s="1155"/>
      <c r="F1063" s="1156"/>
      <c r="G1063" s="1151"/>
      <c r="H1063" s="1156"/>
      <c r="I1063" s="1157"/>
      <c r="J1063" s="1155"/>
      <c r="K1063" s="1152"/>
    </row>
    <row r="1064" spans="1:11" x14ac:dyDescent="0.2">
      <c r="A1064" s="1146"/>
      <c r="B1064" s="1150"/>
      <c r="C1064" s="1153"/>
      <c r="D1064" s="1154"/>
      <c r="E1064" s="1155"/>
      <c r="F1064" s="1156"/>
      <c r="G1064" s="1151"/>
      <c r="H1064" s="1156"/>
      <c r="I1064" s="1157"/>
      <c r="J1064" s="1155"/>
      <c r="K1064" s="1152"/>
    </row>
    <row r="1065" spans="1:11" x14ac:dyDescent="0.35">
      <c r="A1065" s="1394" t="s">
        <v>1249</v>
      </c>
      <c r="B1065" s="1394"/>
      <c r="C1065" s="1394"/>
      <c r="D1065" s="1143"/>
      <c r="E1065" s="1143"/>
      <c r="F1065" s="1143"/>
      <c r="G1065" s="1143"/>
      <c r="H1065" s="1143"/>
      <c r="I1065" s="1143"/>
      <c r="J1065" s="1143"/>
      <c r="K1065" s="1143"/>
    </row>
    <row r="1066" spans="1:11" ht="75" x14ac:dyDescent="0.4">
      <c r="A1066" s="1168"/>
      <c r="B1066" s="1168" t="s">
        <v>1250</v>
      </c>
      <c r="C1066" s="1143"/>
      <c r="D1066" s="1143"/>
      <c r="E1066" s="1143"/>
      <c r="F1066" s="1143"/>
      <c r="G1066" s="1143"/>
      <c r="H1066" s="1143"/>
      <c r="I1066" s="1143"/>
      <c r="J1066" s="1143"/>
      <c r="K1066" s="1143"/>
    </row>
    <row r="1067" spans="1:11" ht="37.5" x14ac:dyDescent="0.4">
      <c r="A1067" s="1168"/>
      <c r="B1067" s="1168" t="s">
        <v>1251</v>
      </c>
      <c r="C1067" s="1143"/>
      <c r="D1067" s="1143"/>
      <c r="E1067" s="1143"/>
      <c r="F1067" s="1143"/>
      <c r="G1067" s="1143"/>
      <c r="H1067" s="1143"/>
      <c r="I1067" s="1143"/>
      <c r="J1067" s="1143"/>
      <c r="K1067" s="1143"/>
    </row>
    <row r="1068" spans="1:11" x14ac:dyDescent="0.2">
      <c r="A1068" s="142"/>
      <c r="B1068" s="29"/>
      <c r="C1068" s="143"/>
      <c r="D1068" s="143"/>
      <c r="E1068" s="29"/>
      <c r="F1068" s="142"/>
      <c r="G1068" s="144"/>
      <c r="H1068" s="142"/>
      <c r="I1068" s="144"/>
      <c r="J1068" s="144"/>
      <c r="K1068" s="17" t="s">
        <v>0</v>
      </c>
    </row>
    <row r="1069" spans="1:11" x14ac:dyDescent="0.2">
      <c r="A1069" s="1536" t="s">
        <v>1252</v>
      </c>
      <c r="B1069" s="1536"/>
      <c r="C1069" s="1536"/>
      <c r="D1069" s="1536"/>
      <c r="E1069" s="1536"/>
      <c r="F1069" s="1536"/>
      <c r="G1069" s="1536"/>
      <c r="H1069" s="1536"/>
      <c r="I1069" s="1536"/>
      <c r="J1069" s="1536"/>
      <c r="K1069" s="1536"/>
    </row>
    <row r="1070" spans="1:11" x14ac:dyDescent="0.2">
      <c r="A1070" s="1536" t="s">
        <v>1253</v>
      </c>
      <c r="B1070" s="1536"/>
      <c r="C1070" s="1536"/>
      <c r="D1070" s="1536"/>
      <c r="E1070" s="1536"/>
      <c r="F1070" s="1536"/>
      <c r="G1070" s="1536"/>
      <c r="H1070" s="1536"/>
      <c r="I1070" s="1536"/>
      <c r="J1070" s="1536"/>
      <c r="K1070" s="1536"/>
    </row>
    <row r="1071" spans="1:11" x14ac:dyDescent="0.2">
      <c r="A1071" s="1536" t="s">
        <v>1254</v>
      </c>
      <c r="B1071" s="1536"/>
      <c r="C1071" s="1536"/>
      <c r="D1071" s="1536"/>
      <c r="E1071" s="1536"/>
      <c r="F1071" s="1536"/>
      <c r="G1071" s="1536"/>
      <c r="H1071" s="1536"/>
      <c r="I1071" s="1536"/>
      <c r="J1071" s="1536"/>
      <c r="K1071" s="1536"/>
    </row>
    <row r="1072" spans="1:11" x14ac:dyDescent="0.2">
      <c r="A1072" s="145"/>
      <c r="B1072" s="18"/>
      <c r="C1072" s="146"/>
      <c r="D1072" s="146"/>
      <c r="E1072" s="18"/>
      <c r="F1072" s="145"/>
      <c r="G1072" s="147"/>
      <c r="H1072" s="145"/>
      <c r="I1072" s="147"/>
      <c r="J1072" s="147"/>
      <c r="K1072" s="18"/>
    </row>
    <row r="1073" spans="1:12" x14ac:dyDescent="0.2">
      <c r="A1073" s="1352" t="s">
        <v>1</v>
      </c>
      <c r="B1073" s="1352" t="s">
        <v>2</v>
      </c>
      <c r="C1073" s="1353" t="s">
        <v>3</v>
      </c>
      <c r="D1073" s="1353" t="s">
        <v>4</v>
      </c>
      <c r="E1073" s="1352" t="s">
        <v>5</v>
      </c>
      <c r="F1073" s="1352" t="s">
        <v>6</v>
      </c>
      <c r="G1073" s="1352"/>
      <c r="H1073" s="1352" t="s">
        <v>7</v>
      </c>
      <c r="I1073" s="1352"/>
      <c r="J1073" s="1352" t="s">
        <v>8</v>
      </c>
      <c r="K1073" s="1352" t="s">
        <v>9</v>
      </c>
    </row>
    <row r="1074" spans="1:12" ht="42" x14ac:dyDescent="0.2">
      <c r="A1074" s="1352"/>
      <c r="B1074" s="1352"/>
      <c r="C1074" s="1353"/>
      <c r="D1074" s="1353"/>
      <c r="E1074" s="1352"/>
      <c r="F1074" s="1133" t="s">
        <v>10</v>
      </c>
      <c r="G1074" s="1133" t="s">
        <v>11</v>
      </c>
      <c r="H1074" s="1133" t="s">
        <v>12</v>
      </c>
      <c r="I1074" s="1133" t="s">
        <v>13</v>
      </c>
      <c r="J1074" s="1352"/>
      <c r="K1074" s="1352"/>
    </row>
    <row r="1075" spans="1:12" ht="105" x14ac:dyDescent="0.2">
      <c r="A1075" s="1132">
        <v>1</v>
      </c>
      <c r="B1075" s="44" t="s">
        <v>1255</v>
      </c>
      <c r="C1075" s="1170">
        <v>36915</v>
      </c>
      <c r="D1075" s="1171">
        <v>36915</v>
      </c>
      <c r="E1075" s="1172" t="s">
        <v>23</v>
      </c>
      <c r="F1075" s="1136" t="s">
        <v>1256</v>
      </c>
      <c r="G1075" s="1170">
        <v>36915</v>
      </c>
      <c r="H1075" s="1136" t="s">
        <v>1256</v>
      </c>
      <c r="I1075" s="1170">
        <v>36915</v>
      </c>
      <c r="J1075" s="1173" t="s">
        <v>1257</v>
      </c>
      <c r="K1075" s="1174" t="s">
        <v>1258</v>
      </c>
    </row>
    <row r="1076" spans="1:12" ht="105" x14ac:dyDescent="0.2">
      <c r="A1076" s="1131">
        <v>2</v>
      </c>
      <c r="B1076" s="1137" t="s">
        <v>1259</v>
      </c>
      <c r="C1076" s="1175">
        <v>4900.6000000000004</v>
      </c>
      <c r="D1076" s="1175">
        <v>4900.6000000000004</v>
      </c>
      <c r="E1076" s="1135" t="s">
        <v>23</v>
      </c>
      <c r="F1076" s="1139" t="s">
        <v>1260</v>
      </c>
      <c r="G1076" s="1138">
        <v>4900.6000000000004</v>
      </c>
      <c r="H1076" s="1139" t="s">
        <v>1260</v>
      </c>
      <c r="I1076" s="1138">
        <v>4900.6000000000004</v>
      </c>
      <c r="J1076" s="176" t="s">
        <v>1261</v>
      </c>
      <c r="K1076" s="1139" t="s">
        <v>1262</v>
      </c>
    </row>
    <row r="1077" spans="1:12" ht="23.25" customHeight="1" x14ac:dyDescent="0.2">
      <c r="A1077" s="1945" t="s">
        <v>14</v>
      </c>
      <c r="B1077" s="1945"/>
      <c r="C1077" s="1945"/>
      <c r="D1077" s="1945"/>
      <c r="E1077" s="1945"/>
      <c r="F1077" s="1945"/>
      <c r="G1077" s="1945"/>
      <c r="H1077" s="1945"/>
      <c r="I1077" s="1945"/>
      <c r="J1077" s="1945"/>
      <c r="K1077" s="1945"/>
      <c r="L1077" s="1945"/>
    </row>
    <row r="1078" spans="1:12" ht="23.25" customHeight="1" x14ac:dyDescent="0.2">
      <c r="A1078" s="1945" t="s">
        <v>1263</v>
      </c>
      <c r="B1078" s="1945"/>
      <c r="C1078" s="1945"/>
      <c r="D1078" s="1945"/>
      <c r="E1078" s="1945"/>
      <c r="F1078" s="1945"/>
      <c r="G1078" s="1945"/>
      <c r="H1078" s="1945"/>
      <c r="I1078" s="1945"/>
      <c r="J1078" s="1945"/>
      <c r="K1078" s="1945"/>
      <c r="L1078" s="1945"/>
    </row>
    <row r="1079" spans="1:12" ht="23.25" customHeight="1" x14ac:dyDescent="0.2">
      <c r="A1079" s="1946" t="s">
        <v>1264</v>
      </c>
      <c r="B1079" s="1946"/>
      <c r="C1079" s="1946"/>
      <c r="D1079" s="1946"/>
      <c r="E1079" s="1946"/>
      <c r="F1079" s="1946"/>
      <c r="G1079" s="1946"/>
      <c r="H1079" s="1946"/>
      <c r="I1079" s="1946"/>
      <c r="J1079" s="1946"/>
      <c r="K1079" s="1946"/>
      <c r="L1079" s="1946"/>
    </row>
    <row r="1080" spans="1:12" ht="23.25" x14ac:dyDescent="0.2">
      <c r="A1080" s="1915" t="s">
        <v>1</v>
      </c>
      <c r="B1080" s="1915" t="s">
        <v>1265</v>
      </c>
      <c r="C1080" s="1915" t="s">
        <v>145</v>
      </c>
      <c r="D1080" s="1915" t="s">
        <v>146</v>
      </c>
      <c r="E1080" s="1916" t="s">
        <v>48</v>
      </c>
      <c r="F1080" s="1915" t="s">
        <v>6</v>
      </c>
      <c r="G1080" s="1915"/>
      <c r="H1080" s="1915" t="s">
        <v>7</v>
      </c>
      <c r="I1080" s="1915"/>
      <c r="J1080" s="1916" t="s">
        <v>8</v>
      </c>
      <c r="K1080" s="1916" t="s">
        <v>147</v>
      </c>
    </row>
    <row r="1081" spans="1:12" ht="46.5" x14ac:dyDescent="0.2">
      <c r="A1081" s="1915"/>
      <c r="B1081" s="1915"/>
      <c r="C1081" s="1915"/>
      <c r="D1081" s="1915"/>
      <c r="E1081" s="1917"/>
      <c r="F1081" s="1176" t="s">
        <v>10</v>
      </c>
      <c r="G1081" s="1176" t="s">
        <v>11</v>
      </c>
      <c r="H1081" s="1176" t="s">
        <v>12</v>
      </c>
      <c r="I1081" s="1176" t="s">
        <v>13</v>
      </c>
      <c r="J1081" s="1917"/>
      <c r="K1081" s="1917"/>
    </row>
    <row r="1082" spans="1:12" x14ac:dyDescent="0.2">
      <c r="A1082" s="1918">
        <v>1</v>
      </c>
      <c r="B1082" s="1921" t="s">
        <v>1266</v>
      </c>
      <c r="C1082" s="1924">
        <v>224700</v>
      </c>
      <c r="D1082" s="1927" t="s">
        <v>1267</v>
      </c>
      <c r="E1082" s="1930" t="s">
        <v>31</v>
      </c>
      <c r="F1082" s="1933" t="s">
        <v>688</v>
      </c>
      <c r="G1082" s="1936">
        <v>224700</v>
      </c>
      <c r="H1082" s="1933" t="s">
        <v>688</v>
      </c>
      <c r="I1082" s="1924">
        <v>224700</v>
      </c>
      <c r="J1082" s="1939" t="s">
        <v>25</v>
      </c>
      <c r="K1082" s="1942" t="s">
        <v>1268</v>
      </c>
    </row>
    <row r="1083" spans="1:12" x14ac:dyDescent="0.2">
      <c r="A1083" s="1919"/>
      <c r="B1083" s="1922"/>
      <c r="C1083" s="1925"/>
      <c r="D1083" s="1928"/>
      <c r="E1083" s="1931"/>
      <c r="F1083" s="1934"/>
      <c r="G1083" s="1937"/>
      <c r="H1083" s="1934"/>
      <c r="I1083" s="1925"/>
      <c r="J1083" s="1940"/>
      <c r="K1083" s="1943"/>
    </row>
    <row r="1084" spans="1:12" x14ac:dyDescent="0.2">
      <c r="A1084" s="1920"/>
      <c r="B1084" s="1923"/>
      <c r="C1084" s="1926"/>
      <c r="D1084" s="1929"/>
      <c r="E1084" s="1932"/>
      <c r="F1084" s="1935"/>
      <c r="G1084" s="1938"/>
      <c r="H1084" s="1935"/>
      <c r="I1084" s="1926"/>
      <c r="J1084" s="1941"/>
      <c r="K1084" s="1944"/>
    </row>
    <row r="1085" spans="1:12" x14ac:dyDescent="0.2">
      <c r="A1085" s="1918">
        <v>2</v>
      </c>
      <c r="B1085" s="1921" t="s">
        <v>1269</v>
      </c>
      <c r="C1085" s="1927">
        <v>351816</v>
      </c>
      <c r="D1085" s="1927" t="s">
        <v>1267</v>
      </c>
      <c r="E1085" s="1930" t="s">
        <v>31</v>
      </c>
      <c r="F1085" s="1933" t="s">
        <v>24</v>
      </c>
      <c r="G1085" s="1673">
        <v>351816</v>
      </c>
      <c r="H1085" s="1933" t="s">
        <v>24</v>
      </c>
      <c r="I1085" s="1927">
        <v>351816</v>
      </c>
      <c r="J1085" s="1939" t="s">
        <v>25</v>
      </c>
      <c r="K1085" s="1942" t="s">
        <v>1270</v>
      </c>
    </row>
    <row r="1086" spans="1:12" x14ac:dyDescent="0.2">
      <c r="A1086" s="1919"/>
      <c r="B1086" s="1922"/>
      <c r="C1086" s="1928"/>
      <c r="D1086" s="1928"/>
      <c r="E1086" s="1931"/>
      <c r="F1086" s="1934"/>
      <c r="G1086" s="1693"/>
      <c r="H1086" s="1934"/>
      <c r="I1086" s="1928"/>
      <c r="J1086" s="1940"/>
      <c r="K1086" s="1943"/>
    </row>
    <row r="1087" spans="1:12" x14ac:dyDescent="0.2">
      <c r="A1087" s="1920"/>
      <c r="B1087" s="1923"/>
      <c r="C1087" s="1929"/>
      <c r="D1087" s="1929"/>
      <c r="E1087" s="1932"/>
      <c r="F1087" s="1935"/>
      <c r="G1087" s="1674"/>
      <c r="H1087" s="1935"/>
      <c r="I1087" s="1929"/>
      <c r="J1087" s="1941"/>
      <c r="K1087" s="1944"/>
    </row>
    <row r="1088" spans="1:12" x14ac:dyDescent="0.2">
      <c r="A1088" s="1918">
        <v>3</v>
      </c>
      <c r="B1088" s="1921" t="s">
        <v>1271</v>
      </c>
      <c r="C1088" s="1927">
        <v>921912</v>
      </c>
      <c r="D1088" s="1927" t="s">
        <v>1267</v>
      </c>
      <c r="E1088" s="1930" t="s">
        <v>31</v>
      </c>
      <c r="F1088" s="1933" t="s">
        <v>1272</v>
      </c>
      <c r="G1088" s="1673">
        <v>921912</v>
      </c>
      <c r="H1088" s="1933" t="s">
        <v>1272</v>
      </c>
      <c r="I1088" s="1927">
        <v>921912</v>
      </c>
      <c r="J1088" s="1939" t="s">
        <v>25</v>
      </c>
      <c r="K1088" s="1942" t="s">
        <v>1273</v>
      </c>
    </row>
    <row r="1089" spans="1:13" x14ac:dyDescent="0.2">
      <c r="A1089" s="1919"/>
      <c r="B1089" s="1922"/>
      <c r="C1089" s="1928"/>
      <c r="D1089" s="1928"/>
      <c r="E1089" s="1931"/>
      <c r="F1089" s="1934"/>
      <c r="G1089" s="1693"/>
      <c r="H1089" s="1934"/>
      <c r="I1089" s="1928"/>
      <c r="J1089" s="1940"/>
      <c r="K1089" s="1943"/>
    </row>
    <row r="1090" spans="1:13" x14ac:dyDescent="0.2">
      <c r="A1090" s="1920"/>
      <c r="B1090" s="1923"/>
      <c r="C1090" s="1929"/>
      <c r="D1090" s="1929"/>
      <c r="E1090" s="1932"/>
      <c r="F1090" s="1935"/>
      <c r="G1090" s="1674"/>
      <c r="H1090" s="1935"/>
      <c r="I1090" s="1929"/>
      <c r="J1090" s="1941"/>
      <c r="K1090" s="1944"/>
    </row>
    <row r="1091" spans="1:13" x14ac:dyDescent="0.2">
      <c r="A1091" s="1918">
        <v>4</v>
      </c>
      <c r="B1091" s="1921" t="s">
        <v>1274</v>
      </c>
      <c r="C1091" s="1927">
        <v>499262</v>
      </c>
      <c r="D1091" s="1927" t="s">
        <v>1267</v>
      </c>
      <c r="E1091" s="1930" t="s">
        <v>31</v>
      </c>
      <c r="F1091" s="1933" t="s">
        <v>1275</v>
      </c>
      <c r="G1091" s="1673">
        <v>499262</v>
      </c>
      <c r="H1091" s="1933" t="s">
        <v>1275</v>
      </c>
      <c r="I1091" s="1927">
        <v>499262</v>
      </c>
      <c r="J1091" s="1939" t="s">
        <v>25</v>
      </c>
      <c r="K1091" s="1942" t="s">
        <v>1276</v>
      </c>
    </row>
    <row r="1092" spans="1:13" x14ac:dyDescent="0.2">
      <c r="A1092" s="1919"/>
      <c r="B1092" s="1922"/>
      <c r="C1092" s="1928"/>
      <c r="D1092" s="1928"/>
      <c r="E1092" s="1931"/>
      <c r="F1092" s="1934"/>
      <c r="G1092" s="1693"/>
      <c r="H1092" s="1934"/>
      <c r="I1092" s="1928"/>
      <c r="J1092" s="1940"/>
      <c r="K1092" s="1943"/>
    </row>
    <row r="1093" spans="1:13" x14ac:dyDescent="0.2">
      <c r="A1093" s="1920"/>
      <c r="B1093" s="1923"/>
      <c r="C1093" s="1929"/>
      <c r="D1093" s="1929"/>
      <c r="E1093" s="1932"/>
      <c r="F1093" s="1935"/>
      <c r="G1093" s="1674"/>
      <c r="H1093" s="1935"/>
      <c r="I1093" s="1929"/>
      <c r="J1093" s="1941"/>
      <c r="K1093" s="1944"/>
    </row>
    <row r="1094" spans="1:13" x14ac:dyDescent="0.2">
      <c r="A1094" s="1918">
        <v>5</v>
      </c>
      <c r="B1094" s="1921" t="s">
        <v>1277</v>
      </c>
      <c r="C1094" s="1924">
        <v>264309.99</v>
      </c>
      <c r="D1094" s="1927" t="s">
        <v>1267</v>
      </c>
      <c r="E1094" s="1930" t="s">
        <v>31</v>
      </c>
      <c r="F1094" s="1933" t="s">
        <v>1278</v>
      </c>
      <c r="G1094" s="1936">
        <v>264309.99</v>
      </c>
      <c r="H1094" s="1933" t="s">
        <v>1278</v>
      </c>
      <c r="I1094" s="1924">
        <v>264309.99</v>
      </c>
      <c r="J1094" s="1939" t="s">
        <v>25</v>
      </c>
      <c r="K1094" s="1942" t="s">
        <v>1279</v>
      </c>
    </row>
    <row r="1095" spans="1:13" x14ac:dyDescent="0.2">
      <c r="A1095" s="1919"/>
      <c r="B1095" s="1922"/>
      <c r="C1095" s="1925"/>
      <c r="D1095" s="1928"/>
      <c r="E1095" s="1931"/>
      <c r="F1095" s="1934"/>
      <c r="G1095" s="1937"/>
      <c r="H1095" s="1934"/>
      <c r="I1095" s="1925"/>
      <c r="J1095" s="1940"/>
      <c r="K1095" s="1943"/>
    </row>
    <row r="1096" spans="1:13" x14ac:dyDescent="0.2">
      <c r="A1096" s="1920"/>
      <c r="B1096" s="1923"/>
      <c r="C1096" s="1926"/>
      <c r="D1096" s="1929"/>
      <c r="E1096" s="1932"/>
      <c r="F1096" s="1935"/>
      <c r="G1096" s="1938"/>
      <c r="H1096" s="1935"/>
      <c r="I1096" s="1926"/>
      <c r="J1096" s="1941"/>
      <c r="K1096" s="1944"/>
    </row>
    <row r="1097" spans="1:13" x14ac:dyDescent="0.2">
      <c r="A1097" s="1918">
        <v>6</v>
      </c>
      <c r="B1097" s="1921" t="s">
        <v>1280</v>
      </c>
      <c r="C1097" s="1924">
        <v>85600</v>
      </c>
      <c r="D1097" s="1927" t="s">
        <v>1267</v>
      </c>
      <c r="E1097" s="1930" t="s">
        <v>31</v>
      </c>
      <c r="F1097" s="1933" t="s">
        <v>1281</v>
      </c>
      <c r="G1097" s="1936">
        <v>85600</v>
      </c>
      <c r="H1097" s="1933" t="s">
        <v>1281</v>
      </c>
      <c r="I1097" s="1924">
        <v>85600</v>
      </c>
      <c r="J1097" s="1939" t="s">
        <v>25</v>
      </c>
      <c r="K1097" s="1942" t="s">
        <v>1282</v>
      </c>
    </row>
    <row r="1098" spans="1:13" x14ac:dyDescent="0.2">
      <c r="A1098" s="1919"/>
      <c r="B1098" s="1922"/>
      <c r="C1098" s="1925"/>
      <c r="D1098" s="1928"/>
      <c r="E1098" s="1931"/>
      <c r="F1098" s="1934"/>
      <c r="G1098" s="1937"/>
      <c r="H1098" s="1934"/>
      <c r="I1098" s="1925"/>
      <c r="J1098" s="1940"/>
      <c r="K1098" s="1943"/>
    </row>
    <row r="1099" spans="1:13" x14ac:dyDescent="0.2">
      <c r="A1099" s="1920"/>
      <c r="B1099" s="1923"/>
      <c r="C1099" s="1926"/>
      <c r="D1099" s="1929"/>
      <c r="E1099" s="1932"/>
      <c r="F1099" s="1935"/>
      <c r="G1099" s="1938"/>
      <c r="H1099" s="1935"/>
      <c r="I1099" s="1926"/>
      <c r="J1099" s="1941"/>
      <c r="K1099" s="1944"/>
    </row>
    <row r="1100" spans="1:13" x14ac:dyDescent="0.2">
      <c r="A1100" s="1918">
        <v>7</v>
      </c>
      <c r="B1100" s="1921" t="s">
        <v>1283</v>
      </c>
      <c r="C1100" s="1927">
        <v>4231.8500000000004</v>
      </c>
      <c r="D1100" s="1927" t="s">
        <v>1267</v>
      </c>
      <c r="E1100" s="1930" t="s">
        <v>31</v>
      </c>
      <c r="F1100" s="1933" t="s">
        <v>116</v>
      </c>
      <c r="G1100" s="1673">
        <v>4231.8500000000004</v>
      </c>
      <c r="H1100" s="1933" t="s">
        <v>116</v>
      </c>
      <c r="I1100" s="1927">
        <v>4231.8500000000004</v>
      </c>
      <c r="J1100" s="1939" t="s">
        <v>25</v>
      </c>
      <c r="K1100" s="1942" t="s">
        <v>1284</v>
      </c>
    </row>
    <row r="1101" spans="1:13" x14ac:dyDescent="0.2">
      <c r="A1101" s="1919"/>
      <c r="B1101" s="1922"/>
      <c r="C1101" s="1928"/>
      <c r="D1101" s="1928"/>
      <c r="E1101" s="1931"/>
      <c r="F1101" s="1934"/>
      <c r="G1101" s="1693"/>
      <c r="H1101" s="1934"/>
      <c r="I1101" s="1928"/>
      <c r="J1101" s="1940"/>
      <c r="K1101" s="1943"/>
      <c r="M1101" s="8"/>
    </row>
    <row r="1102" spans="1:13" x14ac:dyDescent="0.2">
      <c r="A1102" s="1920"/>
      <c r="B1102" s="1923"/>
      <c r="C1102" s="1929"/>
      <c r="D1102" s="1929"/>
      <c r="E1102" s="1932"/>
      <c r="F1102" s="1935"/>
      <c r="G1102" s="1674"/>
      <c r="H1102" s="1935"/>
      <c r="I1102" s="1929"/>
      <c r="J1102" s="1941"/>
      <c r="K1102" s="1944"/>
      <c r="M1102" s="8"/>
    </row>
    <row r="1103" spans="1:13" x14ac:dyDescent="0.2">
      <c r="A1103" s="148"/>
      <c r="B1103" s="30"/>
      <c r="C1103" s="148"/>
      <c r="D1103" s="148"/>
      <c r="E1103" s="30"/>
      <c r="F1103" s="148"/>
      <c r="G1103" s="149"/>
      <c r="H1103" s="148"/>
      <c r="I1103" s="149"/>
      <c r="J1103" s="149"/>
      <c r="K1103" s="150" t="s">
        <v>0</v>
      </c>
      <c r="M1103" s="8"/>
    </row>
    <row r="1104" spans="1:13" x14ac:dyDescent="0.2">
      <c r="A1104" s="1384" t="s">
        <v>131</v>
      </c>
      <c r="B1104" s="1384"/>
      <c r="C1104" s="1384"/>
      <c r="D1104" s="1384"/>
      <c r="E1104" s="1384"/>
      <c r="F1104" s="1384"/>
      <c r="G1104" s="1384"/>
      <c r="H1104" s="1384"/>
      <c r="I1104" s="1384"/>
      <c r="J1104" s="1384"/>
      <c r="K1104" s="1384"/>
    </row>
    <row r="1105" spans="1:11" x14ac:dyDescent="0.2">
      <c r="A1105" s="1384" t="s">
        <v>1285</v>
      </c>
      <c r="B1105" s="1384"/>
      <c r="C1105" s="1384"/>
      <c r="D1105" s="1384"/>
      <c r="E1105" s="1384"/>
      <c r="F1105" s="1384"/>
      <c r="G1105" s="1384"/>
      <c r="H1105" s="1384"/>
      <c r="I1105" s="1384"/>
      <c r="J1105" s="1384"/>
      <c r="K1105" s="1384"/>
    </row>
    <row r="1106" spans="1:11" x14ac:dyDescent="0.2">
      <c r="A1106" s="1384" t="s">
        <v>1286</v>
      </c>
      <c r="B1106" s="1384"/>
      <c r="C1106" s="1384"/>
      <c r="D1106" s="1384"/>
      <c r="E1106" s="1384"/>
      <c r="F1106" s="1384"/>
      <c r="G1106" s="1384"/>
      <c r="H1106" s="1384"/>
      <c r="I1106" s="1384"/>
      <c r="J1106" s="1384"/>
      <c r="K1106" s="1384"/>
    </row>
    <row r="1107" spans="1:11" x14ac:dyDescent="0.2">
      <c r="A1107" s="148"/>
      <c r="B1107" s="30"/>
      <c r="C1107" s="148"/>
      <c r="D1107" s="148"/>
      <c r="E1107" s="30"/>
      <c r="F1107" s="148"/>
      <c r="G1107" s="149"/>
      <c r="H1107" s="148"/>
      <c r="I1107" s="149"/>
      <c r="J1107" s="149"/>
      <c r="K1107" s="30"/>
    </row>
    <row r="1108" spans="1:11" x14ac:dyDescent="0.2">
      <c r="A1108" s="1389" t="s">
        <v>23</v>
      </c>
      <c r="B1108" s="1390"/>
      <c r="C1108" s="1390"/>
      <c r="D1108" s="1390"/>
      <c r="E1108" s="1390"/>
      <c r="F1108" s="1390"/>
      <c r="G1108" s="1390"/>
      <c r="H1108" s="1390"/>
      <c r="I1108" s="1390"/>
      <c r="J1108" s="1390"/>
      <c r="K1108" s="1390"/>
    </row>
    <row r="1109" spans="1:11" x14ac:dyDescent="0.2">
      <c r="A1109" s="1391" t="s">
        <v>1</v>
      </c>
      <c r="B1109" s="1391" t="s">
        <v>2</v>
      </c>
      <c r="C1109" s="1392" t="s">
        <v>3</v>
      </c>
      <c r="D1109" s="1391" t="s">
        <v>4</v>
      </c>
      <c r="E1109" s="1391" t="s">
        <v>5</v>
      </c>
      <c r="F1109" s="1391" t="s">
        <v>6</v>
      </c>
      <c r="G1109" s="1391"/>
      <c r="H1109" s="1391" t="s">
        <v>7</v>
      </c>
      <c r="I1109" s="1391"/>
      <c r="J1109" s="1391" t="s">
        <v>8</v>
      </c>
      <c r="K1109" s="1392" t="s">
        <v>9</v>
      </c>
    </row>
    <row r="1110" spans="1:11" ht="34.5" x14ac:dyDescent="0.2">
      <c r="A1110" s="1391"/>
      <c r="B1110" s="1392"/>
      <c r="C1110" s="1393"/>
      <c r="D1110" s="1392"/>
      <c r="E1110" s="1392"/>
      <c r="F1110" s="1169" t="s">
        <v>10</v>
      </c>
      <c r="G1110" s="1169" t="s">
        <v>11</v>
      </c>
      <c r="H1110" s="1169" t="s">
        <v>12</v>
      </c>
      <c r="I1110" s="1169" t="s">
        <v>13</v>
      </c>
      <c r="J1110" s="1392"/>
      <c r="K1110" s="1393"/>
    </row>
    <row r="1111" spans="1:11" ht="105" x14ac:dyDescent="0.2">
      <c r="A1111" s="169">
        <v>1</v>
      </c>
      <c r="B1111" s="1205" t="s">
        <v>1287</v>
      </c>
      <c r="C1111" s="1206">
        <v>299600</v>
      </c>
      <c r="D1111" s="1206">
        <v>279623</v>
      </c>
      <c r="E1111" s="1207" t="s">
        <v>31</v>
      </c>
      <c r="F1111" s="1208" t="s">
        <v>1288</v>
      </c>
      <c r="G1111" s="1206">
        <v>265641.84999999998</v>
      </c>
      <c r="H1111" s="1208" t="s">
        <v>1288</v>
      </c>
      <c r="I1111" s="1206">
        <v>265641.84999999998</v>
      </c>
      <c r="J1111" s="1208" t="s">
        <v>35</v>
      </c>
      <c r="K1111" s="1209" t="s">
        <v>1289</v>
      </c>
    </row>
    <row r="1112" spans="1:11" ht="105" x14ac:dyDescent="0.2">
      <c r="A1112" s="169">
        <v>2</v>
      </c>
      <c r="B1112" s="1210" t="s">
        <v>1290</v>
      </c>
      <c r="C1112" s="1217">
        <v>3000000</v>
      </c>
      <c r="D1112" s="1217">
        <v>2999960</v>
      </c>
      <c r="E1112" s="1218" t="s">
        <v>31</v>
      </c>
      <c r="F1112" s="1211" t="s">
        <v>1291</v>
      </c>
      <c r="G1112" s="1217">
        <v>2999000</v>
      </c>
      <c r="H1112" s="1211" t="s">
        <v>1291</v>
      </c>
      <c r="I1112" s="1219">
        <v>2995000</v>
      </c>
      <c r="J1112" s="1219" t="s">
        <v>35</v>
      </c>
      <c r="K1112" s="1220" t="s">
        <v>1292</v>
      </c>
    </row>
    <row r="1113" spans="1:11" ht="84" x14ac:dyDescent="0.2">
      <c r="A1113" s="1212">
        <v>3</v>
      </c>
      <c r="B1113" s="1205" t="s">
        <v>1293</v>
      </c>
      <c r="C1113" s="1206">
        <v>32207</v>
      </c>
      <c r="D1113" s="1206">
        <v>32207</v>
      </c>
      <c r="E1113" s="1207" t="s">
        <v>31</v>
      </c>
      <c r="F1113" s="1208" t="s">
        <v>1294</v>
      </c>
      <c r="G1113" s="1206">
        <v>32207</v>
      </c>
      <c r="H1113" s="1208" t="s">
        <v>1294</v>
      </c>
      <c r="I1113" s="1206">
        <v>32207</v>
      </c>
      <c r="J1113" s="1208" t="s">
        <v>35</v>
      </c>
      <c r="K1113" s="1209" t="s">
        <v>1295</v>
      </c>
    </row>
    <row r="1114" spans="1:11" ht="21.75" thickBot="1" x14ac:dyDescent="0.25">
      <c r="A1114" s="1213"/>
      <c r="B1114" s="1214"/>
      <c r="C1114" s="1216"/>
      <c r="D1114" s="1216"/>
      <c r="E1114" s="855"/>
      <c r="F1114" s="1215"/>
      <c r="G1114" s="1221"/>
      <c r="H1114" s="1216"/>
      <c r="I1114" s="1222">
        <f>SUM(I1111:I1113)</f>
        <v>3292848.85</v>
      </c>
      <c r="J1114" s="855"/>
      <c r="K1114" s="1223"/>
    </row>
    <row r="1115" spans="1:11" s="1248" customFormat="1" ht="19.5" thickTop="1" x14ac:dyDescent="0.2">
      <c r="A1115" s="1387" t="s">
        <v>705</v>
      </c>
      <c r="B1115" s="1388"/>
      <c r="C1115" s="1388"/>
      <c r="D1115" s="1388"/>
      <c r="E1115" s="1388"/>
      <c r="F1115" s="1388"/>
      <c r="G1115" s="1388"/>
      <c r="H1115" s="1388"/>
      <c r="I1115" s="1388"/>
      <c r="J1115" s="1388"/>
      <c r="K1115" s="1388"/>
    </row>
    <row r="1116" spans="1:11" ht="112.5" x14ac:dyDescent="0.2">
      <c r="A1116" s="1124">
        <v>1</v>
      </c>
      <c r="B1116" s="1224" t="s">
        <v>1296</v>
      </c>
      <c r="C1116" s="1244">
        <v>2354000</v>
      </c>
      <c r="D1116" s="1245">
        <v>2245168</v>
      </c>
      <c r="E1116" s="1246" t="s">
        <v>1297</v>
      </c>
      <c r="F1116" s="1225" t="s">
        <v>1298</v>
      </c>
      <c r="G1116" s="1226" t="s">
        <v>1299</v>
      </c>
      <c r="H1116" s="1227" t="s">
        <v>400</v>
      </c>
      <c r="I1116" s="1244">
        <v>2177834.4</v>
      </c>
      <c r="J1116" s="1126" t="s">
        <v>25</v>
      </c>
      <c r="K1116" s="1247" t="s">
        <v>1300</v>
      </c>
    </row>
    <row r="1117" spans="1:11" x14ac:dyDescent="0.2">
      <c r="A1117" s="1228"/>
      <c r="B1117" s="1229"/>
      <c r="C1117" s="1230"/>
      <c r="D1117" s="1230"/>
      <c r="E1117" s="1231"/>
      <c r="F1117" s="1228"/>
      <c r="G1117" s="1232"/>
      <c r="H1117" s="1383">
        <f>SUM(I1116:I1116)</f>
        <v>2177834.4</v>
      </c>
      <c r="I1117" s="1383"/>
      <c r="J1117" s="1233"/>
      <c r="K1117" s="1234"/>
    </row>
    <row r="1118" spans="1:11" x14ac:dyDescent="0.2">
      <c r="A1118" s="1384" t="s">
        <v>131</v>
      </c>
      <c r="B1118" s="1384"/>
      <c r="C1118" s="1384"/>
      <c r="D1118" s="1384"/>
      <c r="E1118" s="1384"/>
      <c r="F1118" s="1384"/>
      <c r="G1118" s="1384"/>
      <c r="H1118" s="1384"/>
      <c r="I1118" s="1384"/>
      <c r="J1118" s="1384"/>
      <c r="K1118" s="1384"/>
    </row>
    <row r="1119" spans="1:11" x14ac:dyDescent="0.2">
      <c r="A1119" s="1384" t="s">
        <v>1285</v>
      </c>
      <c r="B1119" s="1384"/>
      <c r="C1119" s="1384"/>
      <c r="D1119" s="1384"/>
      <c r="E1119" s="1384"/>
      <c r="F1119" s="1384"/>
      <c r="G1119" s="1384"/>
      <c r="H1119" s="1384"/>
      <c r="I1119" s="1384"/>
      <c r="J1119" s="1384"/>
      <c r="K1119" s="1384"/>
    </row>
    <row r="1120" spans="1:11" x14ac:dyDescent="0.2">
      <c r="A1120" s="1384" t="s">
        <v>1286</v>
      </c>
      <c r="B1120" s="1384"/>
      <c r="C1120" s="1384"/>
      <c r="D1120" s="1384"/>
      <c r="E1120" s="1384"/>
      <c r="F1120" s="1384"/>
      <c r="G1120" s="1384"/>
      <c r="H1120" s="1384"/>
      <c r="I1120" s="1384"/>
      <c r="J1120" s="1384"/>
      <c r="K1120" s="1384"/>
    </row>
    <row r="1121" spans="1:12" x14ac:dyDescent="0.2">
      <c r="A1121" s="1385" t="s">
        <v>1301</v>
      </c>
      <c r="B1121" s="1386"/>
      <c r="C1121" s="1386"/>
      <c r="D1121" s="1386"/>
      <c r="E1121" s="1386"/>
      <c r="F1121" s="1386"/>
      <c r="G1121" s="1386"/>
      <c r="H1121" s="1386"/>
      <c r="I1121" s="1386"/>
      <c r="J1121" s="1386"/>
      <c r="K1121" s="1386"/>
    </row>
    <row r="1122" spans="1:12" x14ac:dyDescent="0.2">
      <c r="A1122" s="1381" t="s">
        <v>1</v>
      </c>
      <c r="B1122" s="1381" t="s">
        <v>144</v>
      </c>
      <c r="C1122" s="1381" t="s">
        <v>3</v>
      </c>
      <c r="D1122" s="1381" t="s">
        <v>4</v>
      </c>
      <c r="E1122" s="1381" t="s">
        <v>5</v>
      </c>
      <c r="F1122" s="1381" t="s">
        <v>6</v>
      </c>
      <c r="G1122" s="1381"/>
      <c r="H1122" s="1381" t="s">
        <v>7</v>
      </c>
      <c r="I1122" s="1381"/>
      <c r="J1122" s="1381" t="s">
        <v>8</v>
      </c>
      <c r="K1122" s="1381" t="s">
        <v>9</v>
      </c>
    </row>
    <row r="1123" spans="1:12" ht="34.5" x14ac:dyDescent="0.2">
      <c r="A1123" s="1382"/>
      <c r="B1123" s="1382"/>
      <c r="C1123" s="1382"/>
      <c r="D1123" s="1382"/>
      <c r="E1123" s="1382"/>
      <c r="F1123" s="1235" t="s">
        <v>10</v>
      </c>
      <c r="G1123" s="1235" t="s">
        <v>11</v>
      </c>
      <c r="H1123" s="1235" t="s">
        <v>12</v>
      </c>
      <c r="I1123" s="1235" t="s">
        <v>13</v>
      </c>
      <c r="J1123" s="1382"/>
      <c r="K1123" s="1382"/>
    </row>
    <row r="1124" spans="1:12" ht="39" x14ac:dyDescent="0.2">
      <c r="A1124" s="1236">
        <v>1</v>
      </c>
      <c r="B1124" s="1237" t="s">
        <v>1302</v>
      </c>
      <c r="C1124" s="1238">
        <v>5000</v>
      </c>
      <c r="D1124" s="1238">
        <v>5000</v>
      </c>
      <c r="E1124" s="1239" t="s">
        <v>31</v>
      </c>
      <c r="F1124" s="1240" t="s">
        <v>1303</v>
      </c>
      <c r="G1124" s="1238">
        <v>5000</v>
      </c>
      <c r="H1124" s="1240" t="s">
        <v>1303</v>
      </c>
      <c r="I1124" s="1238">
        <v>5000</v>
      </c>
      <c r="J1124" s="1241" t="s">
        <v>481</v>
      </c>
      <c r="K1124" s="1240" t="s">
        <v>1304</v>
      </c>
    </row>
    <row r="1125" spans="1:12" ht="39" x14ac:dyDescent="0.2">
      <c r="A1125" s="1236">
        <v>2</v>
      </c>
      <c r="B1125" s="1237" t="s">
        <v>1305</v>
      </c>
      <c r="C1125" s="1242">
        <v>2660</v>
      </c>
      <c r="D1125" s="1242">
        <v>2660</v>
      </c>
      <c r="E1125" s="1241" t="s">
        <v>31</v>
      </c>
      <c r="F1125" s="1237" t="s">
        <v>1306</v>
      </c>
      <c r="G1125" s="1242">
        <v>2660</v>
      </c>
      <c r="H1125" s="1237" t="s">
        <v>1306</v>
      </c>
      <c r="I1125" s="1242">
        <v>2660</v>
      </c>
      <c r="J1125" s="1241" t="s">
        <v>481</v>
      </c>
      <c r="K1125" s="1240" t="s">
        <v>1307</v>
      </c>
    </row>
    <row r="1126" spans="1:12" ht="39" x14ac:dyDescent="0.2">
      <c r="A1126" s="1236">
        <v>3</v>
      </c>
      <c r="B1126" s="1237" t="s">
        <v>1308</v>
      </c>
      <c r="C1126" s="1242">
        <v>8000</v>
      </c>
      <c r="D1126" s="1242">
        <v>8000</v>
      </c>
      <c r="E1126" s="1241" t="s">
        <v>31</v>
      </c>
      <c r="F1126" s="1237" t="s">
        <v>1309</v>
      </c>
      <c r="G1126" s="1242">
        <v>8000</v>
      </c>
      <c r="H1126" s="1237" t="s">
        <v>1309</v>
      </c>
      <c r="I1126" s="1242">
        <v>8000</v>
      </c>
      <c r="J1126" s="1241" t="s">
        <v>481</v>
      </c>
      <c r="K1126" s="1240" t="s">
        <v>1310</v>
      </c>
    </row>
    <row r="1127" spans="1:12" x14ac:dyDescent="0.35">
      <c r="A1127"/>
      <c r="B1127"/>
      <c r="C1127"/>
      <c r="D1127"/>
      <c r="E1127"/>
      <c r="F1127"/>
      <c r="G1127"/>
      <c r="H1127"/>
      <c r="I1127" s="1243">
        <f>SUM(I1124:I1126)</f>
        <v>15660</v>
      </c>
      <c r="J1127"/>
      <c r="K1127"/>
    </row>
    <row r="1128" spans="1:12" x14ac:dyDescent="0.2">
      <c r="A1128" s="1366" t="s">
        <v>1252</v>
      </c>
      <c r="B1128" s="1366"/>
      <c r="C1128" s="1366"/>
      <c r="D1128" s="1366"/>
      <c r="E1128" s="1366"/>
      <c r="F1128" s="1366"/>
      <c r="G1128" s="1366"/>
      <c r="H1128" s="1366"/>
      <c r="I1128" s="1366"/>
      <c r="J1128" s="1366"/>
      <c r="K1128" s="1366"/>
      <c r="L1128" s="1366"/>
    </row>
    <row r="1129" spans="1:12" x14ac:dyDescent="0.2">
      <c r="A1129" s="1366" t="s">
        <v>1311</v>
      </c>
      <c r="B1129" s="1366"/>
      <c r="C1129" s="1366"/>
      <c r="D1129" s="1366"/>
      <c r="E1129" s="1366"/>
      <c r="F1129" s="1366"/>
      <c r="G1129" s="1366"/>
      <c r="H1129" s="1366"/>
      <c r="I1129" s="1366"/>
      <c r="J1129" s="1366"/>
      <c r="K1129" s="1366"/>
      <c r="L1129" s="1366"/>
    </row>
    <row r="1130" spans="1:12" x14ac:dyDescent="0.2">
      <c r="A1130" s="1367" t="s">
        <v>1312</v>
      </c>
      <c r="B1130" s="1367"/>
      <c r="C1130" s="1367"/>
      <c r="D1130" s="1367"/>
      <c r="E1130" s="1367"/>
      <c r="F1130" s="1367"/>
      <c r="G1130" s="1367"/>
      <c r="H1130" s="1367"/>
      <c r="I1130" s="1367"/>
      <c r="J1130" s="1367"/>
      <c r="K1130" s="1367"/>
      <c r="L1130" s="1367"/>
    </row>
    <row r="1131" spans="1:12" x14ac:dyDescent="0.2">
      <c r="A1131" s="1368" t="s">
        <v>23</v>
      </c>
      <c r="B1131" s="1368"/>
      <c r="C1131" s="1368"/>
      <c r="D1131" s="1368"/>
      <c r="E1131" s="1368"/>
      <c r="F1131" s="1368"/>
      <c r="G1131" s="1368"/>
      <c r="H1131" s="1368"/>
      <c r="I1131" s="1368"/>
      <c r="J1131" s="1368"/>
      <c r="K1131" s="1368"/>
      <c r="L1131" s="1368"/>
    </row>
    <row r="1132" spans="1:12" x14ac:dyDescent="0.2">
      <c r="A1132" s="1369" t="s">
        <v>1</v>
      </c>
      <c r="B1132" s="1369" t="s">
        <v>183</v>
      </c>
      <c r="C1132" s="1370" t="s">
        <v>184</v>
      </c>
      <c r="D1132" s="1370" t="s">
        <v>185</v>
      </c>
      <c r="E1132" s="1371" t="s">
        <v>48</v>
      </c>
      <c r="F1132" s="1372" t="s">
        <v>6</v>
      </c>
      <c r="G1132" s="1372"/>
      <c r="H1132" s="1370" t="s">
        <v>186</v>
      </c>
      <c r="I1132" s="1370"/>
      <c r="J1132" s="1370" t="s">
        <v>187</v>
      </c>
      <c r="K1132" s="1370" t="s">
        <v>147</v>
      </c>
      <c r="L1132" s="1370"/>
    </row>
    <row r="1133" spans="1:12" ht="63" x14ac:dyDescent="0.2">
      <c r="A1133" s="1369"/>
      <c r="B1133" s="1369"/>
      <c r="C1133" s="1370"/>
      <c r="D1133" s="1370"/>
      <c r="E1133" s="1371"/>
      <c r="F1133" s="1249" t="s">
        <v>10</v>
      </c>
      <c r="G1133" s="188" t="s">
        <v>188</v>
      </c>
      <c r="H1133" s="188" t="s">
        <v>12</v>
      </c>
      <c r="I1133" s="188" t="s">
        <v>189</v>
      </c>
      <c r="J1133" s="1370"/>
      <c r="K1133" s="1370"/>
      <c r="L1133" s="1370"/>
    </row>
    <row r="1134" spans="1:12" ht="189" x14ac:dyDescent="0.2">
      <c r="A1134" s="1250">
        <v>1</v>
      </c>
      <c r="B1134" s="1251" t="s">
        <v>1313</v>
      </c>
      <c r="C1134" s="1252">
        <v>27811.14</v>
      </c>
      <c r="D1134" s="1253">
        <v>29757.919999999998</v>
      </c>
      <c r="E1134" s="1254" t="s">
        <v>23</v>
      </c>
      <c r="F1134" s="1" t="s">
        <v>1314</v>
      </c>
      <c r="G1134" s="1255" t="s">
        <v>1315</v>
      </c>
      <c r="H1134" s="1256" t="s">
        <v>1316</v>
      </c>
      <c r="I1134" s="1255">
        <v>29757.919999999998</v>
      </c>
      <c r="J1134" s="1257" t="s">
        <v>35</v>
      </c>
      <c r="K1134" s="1258">
        <v>244531</v>
      </c>
      <c r="L1134" s="1259">
        <v>3300075620</v>
      </c>
    </row>
    <row r="1135" spans="1:12" ht="84" x14ac:dyDescent="0.2">
      <c r="A1135" s="1250">
        <v>2</v>
      </c>
      <c r="B1135" s="1" t="s">
        <v>1317</v>
      </c>
      <c r="C1135" s="1252">
        <v>300000</v>
      </c>
      <c r="D1135" s="1253">
        <v>220875</v>
      </c>
      <c r="E1135" s="1254" t="s">
        <v>23</v>
      </c>
      <c r="F1135" s="1260" t="s">
        <v>1318</v>
      </c>
      <c r="G1135" s="1261">
        <v>214248.75</v>
      </c>
      <c r="H1135" s="1262" t="s">
        <v>355</v>
      </c>
      <c r="I1135" s="1261">
        <v>214248.75</v>
      </c>
      <c r="J1135" s="1257" t="s">
        <v>35</v>
      </c>
      <c r="K1135" s="1263">
        <v>244545</v>
      </c>
      <c r="L1135" s="1259">
        <v>3300075778</v>
      </c>
    </row>
    <row r="1136" spans="1:12" ht="210" x14ac:dyDescent="0.2">
      <c r="A1136" s="1250">
        <v>3</v>
      </c>
      <c r="B1136" s="1264" t="s">
        <v>1319</v>
      </c>
      <c r="C1136" s="1252">
        <v>6750</v>
      </c>
      <c r="D1136" s="1253">
        <v>7222.5</v>
      </c>
      <c r="E1136" s="1254" t="s">
        <v>23</v>
      </c>
      <c r="F1136" s="1" t="s">
        <v>1320</v>
      </c>
      <c r="G1136" s="1255" t="s">
        <v>1321</v>
      </c>
      <c r="H1136" s="1265" t="s">
        <v>1322</v>
      </c>
      <c r="I1136" s="1255">
        <v>7222.5</v>
      </c>
      <c r="J1136" s="1257" t="s">
        <v>35</v>
      </c>
      <c r="K1136" s="1258">
        <v>244553</v>
      </c>
      <c r="L1136" s="1259">
        <v>3300075890</v>
      </c>
    </row>
    <row r="1137" spans="1:12" ht="210" x14ac:dyDescent="0.2">
      <c r="A1137" s="1250">
        <v>4</v>
      </c>
      <c r="B1137" s="1" t="s">
        <v>1323</v>
      </c>
      <c r="C1137" s="1252">
        <v>6500</v>
      </c>
      <c r="D1137" s="1253">
        <v>6955</v>
      </c>
      <c r="E1137" s="1254" t="s">
        <v>23</v>
      </c>
      <c r="F1137" s="1" t="s">
        <v>1324</v>
      </c>
      <c r="G1137" s="1255" t="s">
        <v>1325</v>
      </c>
      <c r="H1137" s="1266" t="s">
        <v>1326</v>
      </c>
      <c r="I1137" s="1253">
        <v>6955</v>
      </c>
      <c r="J1137" s="1257" t="s">
        <v>35</v>
      </c>
      <c r="K1137" s="1258">
        <v>244561</v>
      </c>
      <c r="L1137" s="1259">
        <v>3300075937</v>
      </c>
    </row>
    <row r="1138" spans="1:12" ht="28.5" x14ac:dyDescent="0.2">
      <c r="A1138" s="1267"/>
      <c r="B1138" s="1268"/>
      <c r="C1138" s="1269"/>
      <c r="D1138" s="1270"/>
      <c r="E1138" s="1267"/>
      <c r="F1138" s="1267"/>
      <c r="G1138" s="1267"/>
      <c r="H1138" s="1271"/>
      <c r="I1138" s="1272">
        <f>SUM(I1134:I1137)</f>
        <v>258184.16999999998</v>
      </c>
      <c r="J1138" s="1267"/>
      <c r="K1138" s="1267"/>
      <c r="L1138" s="1267"/>
    </row>
    <row r="1139" spans="1:12" ht="28.5" x14ac:dyDescent="0.2">
      <c r="A1139" s="1267"/>
      <c r="B1139" s="1268"/>
      <c r="C1139" s="1269"/>
      <c r="D1139" s="1270"/>
      <c r="E1139" s="1267"/>
      <c r="F1139" s="1267"/>
      <c r="G1139" s="1267"/>
      <c r="H1139" s="1271"/>
      <c r="I1139" s="1272"/>
      <c r="J1139" s="1267"/>
      <c r="K1139" s="1267"/>
      <c r="L1139" s="1267"/>
    </row>
    <row r="1140" spans="1:12" x14ac:dyDescent="0.2">
      <c r="A1140" s="1368" t="s">
        <v>164</v>
      </c>
      <c r="B1140" s="1368"/>
      <c r="C1140" s="1368"/>
      <c r="D1140" s="1368"/>
      <c r="E1140" s="1368"/>
      <c r="F1140" s="1368"/>
      <c r="G1140" s="1368"/>
      <c r="H1140" s="1368"/>
      <c r="I1140" s="1368"/>
      <c r="J1140" s="1368"/>
      <c r="K1140" s="1368"/>
      <c r="L1140" s="1368"/>
    </row>
    <row r="1141" spans="1:12" x14ac:dyDescent="0.2">
      <c r="A1141" s="1369" t="s">
        <v>1</v>
      </c>
      <c r="B1141" s="1369" t="s">
        <v>183</v>
      </c>
      <c r="C1141" s="1374" t="s">
        <v>1327</v>
      </c>
      <c r="D1141" s="1374" t="s">
        <v>185</v>
      </c>
      <c r="E1141" s="1371" t="s">
        <v>48</v>
      </c>
      <c r="F1141" s="1377" t="s">
        <v>6</v>
      </c>
      <c r="G1141" s="1378"/>
      <c r="H1141" s="1379" t="s">
        <v>186</v>
      </c>
      <c r="I1141" s="1380"/>
      <c r="J1141" s="1370" t="s">
        <v>187</v>
      </c>
      <c r="K1141" s="1370" t="s">
        <v>147</v>
      </c>
      <c r="L1141" s="1370"/>
    </row>
    <row r="1142" spans="1:12" ht="63" x14ac:dyDescent="0.2">
      <c r="A1142" s="1373"/>
      <c r="B1142" s="1369"/>
      <c r="C1142" s="1375"/>
      <c r="D1142" s="1375"/>
      <c r="E1142" s="1376"/>
      <c r="F1142" s="1273" t="s">
        <v>10</v>
      </c>
      <c r="G1142" s="1274" t="s">
        <v>188</v>
      </c>
      <c r="H1142" s="1275" t="s">
        <v>12</v>
      </c>
      <c r="I1142" s="1275" t="s">
        <v>189</v>
      </c>
      <c r="J1142" s="1374"/>
      <c r="K1142" s="1374"/>
      <c r="L1142" s="1374"/>
    </row>
    <row r="1143" spans="1:12" ht="105" x14ac:dyDescent="0.2">
      <c r="A1143" s="1276">
        <v>1</v>
      </c>
      <c r="B1143" s="437" t="s">
        <v>1328</v>
      </c>
      <c r="C1143" s="1277">
        <v>4669314.95</v>
      </c>
      <c r="D1143" s="1277">
        <v>4995805</v>
      </c>
      <c r="E1143" s="1278" t="s">
        <v>164</v>
      </c>
      <c r="F1143" s="1279" t="s">
        <v>1329</v>
      </c>
      <c r="G1143" s="233">
        <v>4980000</v>
      </c>
      <c r="H1143" s="1280" t="s">
        <v>368</v>
      </c>
      <c r="I1143" s="1281">
        <v>4980000</v>
      </c>
      <c r="J1143" s="1282" t="s">
        <v>25</v>
      </c>
      <c r="K1143" s="1283">
        <v>244561</v>
      </c>
      <c r="L1143" s="1284">
        <v>3300075940</v>
      </c>
    </row>
    <row r="1144" spans="1:12" ht="23.25" x14ac:dyDescent="0.2">
      <c r="A1144" s="1285"/>
      <c r="B1144" s="1267"/>
      <c r="C1144" s="1267"/>
      <c r="D1144" s="1267"/>
      <c r="E1144" s="1267"/>
      <c r="F1144" s="1286"/>
      <c r="G1144" s="1267"/>
      <c r="H1144" s="1267"/>
      <c r="I1144" s="1287">
        <f>SUM(I1143:I1143)</f>
        <v>4980000</v>
      </c>
      <c r="J1144" s="1267"/>
      <c r="K1144" s="1267"/>
      <c r="L1144" s="1267"/>
    </row>
    <row r="1145" spans="1:12" ht="42" x14ac:dyDescent="0.2">
      <c r="A1145" s="1298"/>
      <c r="B1145" s="340"/>
      <c r="C1145" s="143"/>
      <c r="D1145" s="143"/>
      <c r="E1145" s="340"/>
      <c r="F1145" s="1298"/>
      <c r="G1145" s="144"/>
      <c r="H1145" s="1298"/>
      <c r="I1145" s="144"/>
      <c r="J1145" s="144"/>
      <c r="K1145" s="341" t="s">
        <v>1330</v>
      </c>
    </row>
    <row r="1146" spans="1:12" x14ac:dyDescent="0.2">
      <c r="A1146" s="1351" t="s">
        <v>14</v>
      </c>
      <c r="B1146" s="1351"/>
      <c r="C1146" s="1351"/>
      <c r="D1146" s="1351"/>
      <c r="E1146" s="1351"/>
      <c r="F1146" s="1351"/>
      <c r="G1146" s="1351"/>
      <c r="H1146" s="1351"/>
      <c r="I1146" s="1351"/>
      <c r="J1146" s="1351"/>
      <c r="K1146" s="1351"/>
    </row>
    <row r="1147" spans="1:12" x14ac:dyDescent="0.2">
      <c r="A1147" s="1351" t="s">
        <v>1331</v>
      </c>
      <c r="B1147" s="1351"/>
      <c r="C1147" s="1351"/>
      <c r="D1147" s="1351"/>
      <c r="E1147" s="1351"/>
      <c r="F1147" s="1351"/>
      <c r="G1147" s="1351"/>
      <c r="H1147" s="1351"/>
      <c r="I1147" s="1351"/>
      <c r="J1147" s="1351"/>
      <c r="K1147" s="1351"/>
    </row>
    <row r="1148" spans="1:12" x14ac:dyDescent="0.2">
      <c r="A1148" s="1351" t="s">
        <v>1332</v>
      </c>
      <c r="B1148" s="1351"/>
      <c r="C1148" s="1351"/>
      <c r="D1148" s="1351"/>
      <c r="E1148" s="1351"/>
      <c r="F1148" s="1351"/>
      <c r="G1148" s="1351"/>
      <c r="H1148" s="1351"/>
      <c r="I1148" s="1351"/>
      <c r="J1148" s="1351"/>
      <c r="K1148" s="1351"/>
    </row>
    <row r="1149" spans="1:12" x14ac:dyDescent="0.2">
      <c r="A1149" s="145"/>
      <c r="B1149" s="18"/>
      <c r="C1149" s="146"/>
      <c r="D1149" s="146"/>
      <c r="E1149" s="18"/>
      <c r="F1149" s="145"/>
      <c r="G1149" s="147"/>
      <c r="H1149" s="145"/>
      <c r="I1149" s="147"/>
      <c r="J1149" s="147"/>
      <c r="K1149" s="18"/>
    </row>
    <row r="1150" spans="1:12" x14ac:dyDescent="0.2">
      <c r="A1150" s="1352" t="s">
        <v>1</v>
      </c>
      <c r="B1150" s="1352" t="s">
        <v>2</v>
      </c>
      <c r="C1150" s="1353" t="s">
        <v>3</v>
      </c>
      <c r="D1150" s="1353" t="s">
        <v>4</v>
      </c>
      <c r="E1150" s="1352" t="s">
        <v>5</v>
      </c>
      <c r="F1150" s="1352" t="s">
        <v>6</v>
      </c>
      <c r="G1150" s="1352"/>
      <c r="H1150" s="1352" t="s">
        <v>7</v>
      </c>
      <c r="I1150" s="1352"/>
      <c r="J1150" s="1352" t="s">
        <v>8</v>
      </c>
      <c r="K1150" s="1352" t="s">
        <v>9</v>
      </c>
    </row>
    <row r="1151" spans="1:12" ht="42" x14ac:dyDescent="0.2">
      <c r="A1151" s="1352"/>
      <c r="B1151" s="1352"/>
      <c r="C1151" s="1353"/>
      <c r="D1151" s="1353"/>
      <c r="E1151" s="1352"/>
      <c r="F1151" s="1288" t="s">
        <v>10</v>
      </c>
      <c r="G1151" s="1288" t="s">
        <v>11</v>
      </c>
      <c r="H1151" s="1288" t="s">
        <v>12</v>
      </c>
      <c r="I1151" s="1288" t="s">
        <v>13</v>
      </c>
      <c r="J1151" s="1352"/>
      <c r="K1151" s="1352"/>
    </row>
    <row r="1152" spans="1:12" ht="168" x14ac:dyDescent="0.2">
      <c r="A1152" s="1289">
        <v>1</v>
      </c>
      <c r="B1152" s="1" t="s">
        <v>1333</v>
      </c>
      <c r="C1152" s="2">
        <v>37450</v>
      </c>
      <c r="D1152" s="2">
        <v>37450</v>
      </c>
      <c r="E1152" s="1291" t="s">
        <v>31</v>
      </c>
      <c r="F1152" s="1292" t="s">
        <v>1334</v>
      </c>
      <c r="G1152" s="1175" t="s">
        <v>1335</v>
      </c>
      <c r="H1152" s="1292" t="s">
        <v>1336</v>
      </c>
      <c r="I1152" s="2">
        <v>37450</v>
      </c>
      <c r="J1152" s="1290" t="s">
        <v>25</v>
      </c>
      <c r="K1152" s="3" t="s">
        <v>1337</v>
      </c>
    </row>
    <row r="1153" spans="1:12" ht="147" x14ac:dyDescent="0.2">
      <c r="A1153" s="1289">
        <v>2</v>
      </c>
      <c r="B1153" s="1" t="s">
        <v>1338</v>
      </c>
      <c r="C1153" s="2">
        <v>52430</v>
      </c>
      <c r="D1153" s="2">
        <v>52430</v>
      </c>
      <c r="E1153" s="1291" t="s">
        <v>31</v>
      </c>
      <c r="F1153" s="1292" t="s">
        <v>1339</v>
      </c>
      <c r="G1153" s="1175" t="s">
        <v>1340</v>
      </c>
      <c r="H1153" s="1292" t="s">
        <v>1341</v>
      </c>
      <c r="I1153" s="2">
        <v>52430</v>
      </c>
      <c r="J1153" s="1291" t="s">
        <v>25</v>
      </c>
      <c r="K1153" s="3" t="s">
        <v>1342</v>
      </c>
    </row>
    <row r="1154" spans="1:12" ht="126" x14ac:dyDescent="0.2">
      <c r="A1154" s="1289">
        <v>3</v>
      </c>
      <c r="B1154" s="1" t="s">
        <v>1343</v>
      </c>
      <c r="C1154" s="2">
        <v>40660</v>
      </c>
      <c r="D1154" s="2">
        <v>40660</v>
      </c>
      <c r="E1154" s="1291" t="s">
        <v>31</v>
      </c>
      <c r="F1154" s="1292" t="s">
        <v>1344</v>
      </c>
      <c r="G1154" s="1175" t="s">
        <v>1345</v>
      </c>
      <c r="H1154" s="1292" t="s">
        <v>1346</v>
      </c>
      <c r="I1154" s="2">
        <v>40660</v>
      </c>
      <c r="J1154" s="1291" t="s">
        <v>25</v>
      </c>
      <c r="K1154" s="3" t="s">
        <v>1347</v>
      </c>
    </row>
    <row r="1155" spans="1:12" x14ac:dyDescent="0.2">
      <c r="A1155" s="1300"/>
      <c r="B1155" s="608"/>
      <c r="C1155" s="1301"/>
      <c r="D1155" s="1301"/>
      <c r="E1155" s="1300"/>
      <c r="F1155" s="1300"/>
      <c r="G1155" s="608"/>
      <c r="H1155" s="1300"/>
      <c r="I1155" s="608"/>
      <c r="J1155" s="1300"/>
      <c r="K1155" s="1302"/>
      <c r="L1155" s="1302" t="s">
        <v>1001</v>
      </c>
    </row>
    <row r="1156" spans="1:12" x14ac:dyDescent="0.2">
      <c r="A1156" s="1354" t="s">
        <v>131</v>
      </c>
      <c r="B1156" s="1355"/>
      <c r="C1156" s="1355"/>
      <c r="D1156" s="1355"/>
      <c r="E1156" s="1355"/>
      <c r="F1156" s="1355"/>
      <c r="G1156" s="1355"/>
      <c r="H1156" s="1355"/>
      <c r="I1156" s="1355"/>
      <c r="J1156" s="1355"/>
      <c r="K1156" s="1355"/>
      <c r="L1156" s="1355"/>
    </row>
    <row r="1157" spans="1:12" x14ac:dyDescent="0.2">
      <c r="A1157" s="1354" t="s">
        <v>1348</v>
      </c>
      <c r="B1157" s="1355"/>
      <c r="C1157" s="1355"/>
      <c r="D1157" s="1355"/>
      <c r="E1157" s="1355"/>
      <c r="F1157" s="1355"/>
      <c r="G1157" s="1355"/>
      <c r="H1157" s="1355"/>
      <c r="I1157" s="1355"/>
      <c r="J1157" s="1355"/>
      <c r="K1157" s="1355"/>
      <c r="L1157" s="1355"/>
    </row>
    <row r="1158" spans="1:12" x14ac:dyDescent="0.2">
      <c r="A1158" s="1356" t="s">
        <v>1</v>
      </c>
      <c r="B1158" s="1358" t="s">
        <v>144</v>
      </c>
      <c r="C1158" s="1360" t="s">
        <v>3</v>
      </c>
      <c r="D1158" s="1360" t="s">
        <v>4</v>
      </c>
      <c r="E1158" s="1358" t="s">
        <v>5</v>
      </c>
      <c r="F1158" s="1361" t="s">
        <v>6</v>
      </c>
      <c r="G1158" s="1362"/>
      <c r="H1158" s="1361" t="s">
        <v>7</v>
      </c>
      <c r="I1158" s="1362"/>
      <c r="J1158" s="1358" t="s">
        <v>8</v>
      </c>
      <c r="K1158" s="1364" t="s">
        <v>9</v>
      </c>
      <c r="L1158" s="1365"/>
    </row>
    <row r="1159" spans="1:12" ht="63" x14ac:dyDescent="0.2">
      <c r="A1159" s="1357"/>
      <c r="B1159" s="1359"/>
      <c r="C1159" s="1359"/>
      <c r="D1159" s="1359"/>
      <c r="E1159" s="1359"/>
      <c r="F1159" s="1303" t="s">
        <v>10</v>
      </c>
      <c r="G1159" s="1303" t="s">
        <v>11</v>
      </c>
      <c r="H1159" s="1303" t="s">
        <v>12</v>
      </c>
      <c r="I1159" s="1303" t="s">
        <v>13</v>
      </c>
      <c r="J1159" s="1363"/>
      <c r="K1159" s="1303" t="s">
        <v>1349</v>
      </c>
      <c r="L1159" s="1304" t="s">
        <v>1225</v>
      </c>
    </row>
    <row r="1160" spans="1:12" ht="147" x14ac:dyDescent="0.2">
      <c r="A1160" s="1305">
        <v>1</v>
      </c>
      <c r="B1160" s="519" t="s">
        <v>1350</v>
      </c>
      <c r="C1160" s="1306">
        <v>6139553</v>
      </c>
      <c r="D1160" s="1306">
        <v>6139553</v>
      </c>
      <c r="E1160" s="649" t="s">
        <v>386</v>
      </c>
      <c r="F1160" s="1307" t="s">
        <v>1351</v>
      </c>
      <c r="G1160" s="1308">
        <v>6129923</v>
      </c>
      <c r="H1160" s="1307" t="s">
        <v>1351</v>
      </c>
      <c r="I1160" s="1308">
        <v>6129923</v>
      </c>
      <c r="J1160" s="1293" t="s">
        <v>1233</v>
      </c>
      <c r="K1160" s="1309" t="s">
        <v>1352</v>
      </c>
      <c r="L1160" s="1310">
        <v>244539</v>
      </c>
    </row>
    <row r="1161" spans="1:12" ht="42" x14ac:dyDescent="0.2">
      <c r="A1161" s="1311"/>
      <c r="B1161" s="1312"/>
      <c r="C1161" s="1312"/>
      <c r="D1161" s="1312"/>
      <c r="E1161" s="1312"/>
      <c r="F1161" s="1313" t="s">
        <v>1353</v>
      </c>
      <c r="G1161" s="1314">
        <v>6139553</v>
      </c>
      <c r="H1161" s="1315"/>
      <c r="I1161" s="1315"/>
      <c r="J1161" s="1311"/>
      <c r="K1161" s="1315"/>
      <c r="L1161" s="1315"/>
    </row>
    <row r="1162" spans="1:12" ht="147" x14ac:dyDescent="0.2">
      <c r="A1162" s="1305">
        <v>2</v>
      </c>
      <c r="B1162" s="519" t="s">
        <v>1354</v>
      </c>
      <c r="C1162" s="1306">
        <v>60944717.600000001</v>
      </c>
      <c r="D1162" s="1306">
        <v>57232020.899999999</v>
      </c>
      <c r="E1162" s="649" t="s">
        <v>386</v>
      </c>
      <c r="F1162" s="1307" t="s">
        <v>1355</v>
      </c>
      <c r="G1162" s="1308">
        <v>37867728</v>
      </c>
      <c r="H1162" s="1307" t="s">
        <v>1356</v>
      </c>
      <c r="I1162" s="1308">
        <v>34634616</v>
      </c>
      <c r="J1162" s="1293" t="s">
        <v>1233</v>
      </c>
      <c r="K1162" s="1309" t="s">
        <v>1357</v>
      </c>
      <c r="L1162" s="1310">
        <v>244539</v>
      </c>
    </row>
    <row r="1163" spans="1:12" ht="147" x14ac:dyDescent="0.2">
      <c r="A1163" s="1316"/>
      <c r="B1163" s="1317"/>
      <c r="C1163" s="1317"/>
      <c r="D1163" s="1317"/>
      <c r="E1163" s="1317"/>
      <c r="F1163" s="1318" t="s">
        <v>1356</v>
      </c>
      <c r="G1163" s="1319">
        <v>29662968</v>
      </c>
      <c r="H1163" s="1318" t="s">
        <v>1355</v>
      </c>
      <c r="I1163" s="1319">
        <v>22597404.899999999</v>
      </c>
      <c r="J1163" s="1294" t="s">
        <v>1233</v>
      </c>
      <c r="K1163" s="1320" t="s">
        <v>1358</v>
      </c>
      <c r="L1163" s="1321">
        <v>244539</v>
      </c>
    </row>
    <row r="1164" spans="1:12" ht="42" x14ac:dyDescent="0.2">
      <c r="A1164" s="1316"/>
      <c r="B1164" s="1317"/>
      <c r="C1164" s="1317"/>
      <c r="D1164" s="1317"/>
      <c r="E1164" s="1317"/>
      <c r="F1164" s="1318" t="s">
        <v>1359</v>
      </c>
      <c r="G1164" s="1319">
        <v>35299728</v>
      </c>
      <c r="H1164" s="1322"/>
      <c r="I1164" s="1322"/>
      <c r="J1164" s="42"/>
      <c r="K1164" s="1322"/>
      <c r="L1164" s="1322"/>
    </row>
    <row r="1165" spans="1:12" ht="42" x14ac:dyDescent="0.2">
      <c r="A1165" s="1316"/>
      <c r="B1165" s="517"/>
      <c r="C1165" s="1323"/>
      <c r="D1165" s="1323"/>
      <c r="E1165" s="627"/>
      <c r="F1165" s="1318" t="s">
        <v>1355</v>
      </c>
      <c r="G1165" s="1319">
        <v>9366566</v>
      </c>
      <c r="H1165" s="1318"/>
      <c r="I1165" s="1319"/>
      <c r="J1165" s="1294"/>
      <c r="K1165" s="1320"/>
      <c r="L1165" s="1321"/>
    </row>
    <row r="1166" spans="1:12" ht="63" x14ac:dyDescent="0.2">
      <c r="A1166" s="1316"/>
      <c r="B1166" s="1317"/>
      <c r="C1166" s="1317"/>
      <c r="D1166" s="1317"/>
      <c r="E1166" s="1317"/>
      <c r="F1166" s="1318" t="s">
        <v>1356</v>
      </c>
      <c r="G1166" s="1319">
        <v>10478938</v>
      </c>
      <c r="H1166" s="1322"/>
      <c r="I1166" s="1322"/>
      <c r="J1166" s="42"/>
      <c r="K1166" s="1322"/>
      <c r="L1166" s="1322"/>
    </row>
    <row r="1167" spans="1:12" ht="42" x14ac:dyDescent="0.2">
      <c r="A1167" s="1316"/>
      <c r="B1167" s="517"/>
      <c r="C1167" s="1323"/>
      <c r="D1167" s="1323"/>
      <c r="E1167" s="627"/>
      <c r="F1167" s="1318" t="s">
        <v>1359</v>
      </c>
      <c r="G1167" s="1319">
        <v>10390342</v>
      </c>
      <c r="H1167" s="1318"/>
      <c r="I1167" s="1319"/>
      <c r="J1167" s="1294"/>
      <c r="K1167" s="1320"/>
      <c r="L1167" s="1321"/>
    </row>
    <row r="1168" spans="1:12" ht="42" x14ac:dyDescent="0.2">
      <c r="A1168" s="1316"/>
      <c r="B1168" s="1317"/>
      <c r="C1168" s="1317"/>
      <c r="D1168" s="1317"/>
      <c r="E1168" s="1317"/>
      <c r="F1168" s="1318" t="s">
        <v>1355</v>
      </c>
      <c r="G1168" s="1319">
        <v>6342960</v>
      </c>
      <c r="H1168" s="1322"/>
      <c r="I1168" s="1322"/>
      <c r="J1168" s="42"/>
      <c r="K1168" s="1322"/>
      <c r="L1168" s="1322"/>
    </row>
    <row r="1169" spans="1:12" ht="63" x14ac:dyDescent="0.2">
      <c r="A1169" s="1316"/>
      <c r="B1169" s="1317"/>
      <c r="C1169" s="1317"/>
      <c r="D1169" s="1317"/>
      <c r="E1169" s="1317"/>
      <c r="F1169" s="1318" t="s">
        <v>1356</v>
      </c>
      <c r="G1169" s="1319">
        <v>4971648</v>
      </c>
      <c r="H1169" s="1322"/>
      <c r="I1169" s="1322"/>
      <c r="J1169" s="42"/>
      <c r="K1169" s="1322"/>
      <c r="L1169" s="1322"/>
    </row>
    <row r="1170" spans="1:12" ht="42" x14ac:dyDescent="0.2">
      <c r="A1170" s="1316"/>
      <c r="B1170" s="1317"/>
      <c r="C1170" s="1317"/>
      <c r="D1170" s="1317"/>
      <c r="E1170" s="1317"/>
      <c r="F1170" s="1318" t="s">
        <v>1359</v>
      </c>
      <c r="G1170" s="1319">
        <v>5916672</v>
      </c>
      <c r="H1170" s="1322"/>
      <c r="I1170" s="1322"/>
      <c r="J1170" s="42"/>
      <c r="K1170" s="1322"/>
      <c r="L1170" s="1322"/>
    </row>
    <row r="1171" spans="1:12" ht="42" x14ac:dyDescent="0.2">
      <c r="A1171" s="1316"/>
      <c r="B1171" s="1317"/>
      <c r="C1171" s="1317"/>
      <c r="D1171" s="1317"/>
      <c r="E1171" s="1317"/>
      <c r="F1171" s="1318" t="s">
        <v>1355</v>
      </c>
      <c r="G1171" s="1319">
        <v>1068288</v>
      </c>
      <c r="H1171" s="1322"/>
      <c r="I1171" s="1322"/>
      <c r="J1171" s="42"/>
      <c r="K1171" s="1322"/>
      <c r="L1171" s="1322"/>
    </row>
    <row r="1172" spans="1:12" ht="63" x14ac:dyDescent="0.2">
      <c r="A1172" s="1316"/>
      <c r="B1172" s="517"/>
      <c r="C1172" s="1323"/>
      <c r="D1172" s="1323"/>
      <c r="E1172" s="627"/>
      <c r="F1172" s="1318" t="s">
        <v>1356</v>
      </c>
      <c r="G1172" s="1319">
        <v>1232640</v>
      </c>
      <c r="H1172" s="1318"/>
      <c r="I1172" s="1319"/>
      <c r="J1172" s="1294"/>
      <c r="K1172" s="1320"/>
      <c r="L1172" s="1321"/>
    </row>
    <row r="1173" spans="1:12" ht="42" x14ac:dyDescent="0.2">
      <c r="A1173" s="1316"/>
      <c r="B1173" s="1317"/>
      <c r="C1173" s="1317"/>
      <c r="D1173" s="1317"/>
      <c r="E1173" s="1317"/>
      <c r="F1173" s="1318" t="s">
        <v>1359</v>
      </c>
      <c r="G1173" s="1319">
        <v>1183334.3999999999</v>
      </c>
      <c r="H1173" s="1324"/>
      <c r="I1173" s="1322"/>
      <c r="J1173" s="1316"/>
      <c r="K1173" s="1322"/>
      <c r="L1173" s="1322"/>
    </row>
    <row r="1174" spans="1:12" ht="42" x14ac:dyDescent="0.2">
      <c r="A1174" s="1316"/>
      <c r="B1174" s="517"/>
      <c r="C1174" s="1323"/>
      <c r="D1174" s="1323"/>
      <c r="E1174" s="627"/>
      <c r="F1174" s="1318" t="s">
        <v>1355</v>
      </c>
      <c r="G1174" s="1319">
        <v>13806916.199999999</v>
      </c>
      <c r="H1174" s="1318"/>
      <c r="I1174" s="1319"/>
      <c r="J1174" s="627"/>
      <c r="K1174" s="1320"/>
      <c r="L1174" s="1321"/>
    </row>
    <row r="1175" spans="1:12" ht="63" x14ac:dyDescent="0.2">
      <c r="A1175" s="1325"/>
      <c r="B1175" s="1326"/>
      <c r="C1175" s="1327"/>
      <c r="D1175" s="1328"/>
      <c r="E1175" s="42"/>
      <c r="F1175" s="1318" t="s">
        <v>1356</v>
      </c>
      <c r="G1175" s="1329">
        <v>15448767</v>
      </c>
      <c r="H1175" s="1330"/>
      <c r="I1175" s="1327"/>
      <c r="J1175" s="1326"/>
      <c r="K1175" s="1331"/>
      <c r="L1175" s="1321"/>
    </row>
    <row r="1176" spans="1:12" ht="42" x14ac:dyDescent="0.2">
      <c r="A1176" s="1332"/>
      <c r="B1176" s="1333"/>
      <c r="C1176" s="1334"/>
      <c r="D1176" s="1335"/>
      <c r="E1176" s="65"/>
      <c r="F1176" s="1313" t="s">
        <v>1359</v>
      </c>
      <c r="G1176" s="1336">
        <v>15317638.5</v>
      </c>
      <c r="H1176" s="1337"/>
      <c r="I1176" s="1334"/>
      <c r="J1176" s="1333"/>
      <c r="K1176" s="1338"/>
      <c r="L1176" s="1339"/>
    </row>
    <row r="1177" spans="1:12" ht="147" x14ac:dyDescent="0.2">
      <c r="A1177" s="1340">
        <v>3</v>
      </c>
      <c r="B1177" s="1341" t="s">
        <v>1360</v>
      </c>
      <c r="C1177" s="1342">
        <v>52928352.5</v>
      </c>
      <c r="D1177" s="1343">
        <v>51034377.600000001</v>
      </c>
      <c r="E1177" s="649" t="s">
        <v>386</v>
      </c>
      <c r="F1177" s="615" t="s">
        <v>1355</v>
      </c>
      <c r="G1177" s="615">
        <v>40574025.5</v>
      </c>
      <c r="H1177" s="1344" t="s">
        <v>1361</v>
      </c>
      <c r="I1177" s="1342">
        <v>51034377.600000001</v>
      </c>
      <c r="J1177" s="1293" t="s">
        <v>1233</v>
      </c>
      <c r="K1177" s="1345" t="s">
        <v>1362</v>
      </c>
      <c r="L1177" s="1310">
        <v>244546</v>
      </c>
    </row>
    <row r="1178" spans="1:12" ht="42" x14ac:dyDescent="0.2">
      <c r="A1178" s="1325"/>
      <c r="B1178" s="1326"/>
      <c r="C1178" s="1327"/>
      <c r="D1178" s="1328"/>
      <c r="E1178" s="42"/>
      <c r="F1178" s="1329" t="s">
        <v>1361</v>
      </c>
      <c r="G1178" s="1329">
        <v>34527081</v>
      </c>
      <c r="H1178" s="1330"/>
      <c r="I1178" s="1327"/>
      <c r="J1178" s="1326"/>
      <c r="K1178" s="1326"/>
      <c r="L1178" s="1054"/>
    </row>
    <row r="1179" spans="1:12" ht="42" x14ac:dyDescent="0.2">
      <c r="A1179" s="1325"/>
      <c r="B1179" s="1326"/>
      <c r="C1179" s="1327"/>
      <c r="D1179" s="1328"/>
      <c r="E1179" s="42"/>
      <c r="F1179" s="1329" t="s">
        <v>1359</v>
      </c>
      <c r="G1179" s="1329">
        <v>40133239</v>
      </c>
      <c r="H1179" s="1330"/>
      <c r="I1179" s="1327"/>
      <c r="J1179" s="1326"/>
      <c r="K1179" s="1326"/>
      <c r="L1179" s="1054"/>
    </row>
    <row r="1180" spans="1:12" ht="42" x14ac:dyDescent="0.2">
      <c r="A1180" s="1325"/>
      <c r="B1180" s="1326"/>
      <c r="C1180" s="1327"/>
      <c r="D1180" s="1328"/>
      <c r="E1180" s="42"/>
      <c r="F1180" s="1329" t="s">
        <v>1355</v>
      </c>
      <c r="G1180" s="1329">
        <v>20481239.149999999</v>
      </c>
      <c r="H1180" s="1330"/>
      <c r="I1180" s="1327"/>
      <c r="J1180" s="1326"/>
      <c r="K1180" s="1326"/>
      <c r="L1180" s="1054"/>
    </row>
    <row r="1181" spans="1:12" ht="42" x14ac:dyDescent="0.2">
      <c r="A1181" s="1325"/>
      <c r="B1181" s="1326"/>
      <c r="C1181" s="1327"/>
      <c r="D1181" s="1328"/>
      <c r="E1181" s="42"/>
      <c r="F1181" s="1329" t="s">
        <v>1361</v>
      </c>
      <c r="G1181" s="1329">
        <v>17495409.5</v>
      </c>
      <c r="H1181" s="1330"/>
      <c r="I1181" s="1327"/>
      <c r="J1181" s="1326"/>
      <c r="K1181" s="1326"/>
      <c r="L1181" s="1054"/>
    </row>
    <row r="1182" spans="1:12" ht="42" x14ac:dyDescent="0.2">
      <c r="A1182" s="1332"/>
      <c r="B1182" s="1333"/>
      <c r="C1182" s="1334"/>
      <c r="D1182" s="1335"/>
      <c r="E1182" s="65"/>
      <c r="F1182" s="1336" t="s">
        <v>1359</v>
      </c>
      <c r="G1182" s="1336">
        <v>20295653</v>
      </c>
      <c r="H1182" s="1337"/>
      <c r="I1182" s="1334"/>
      <c r="J1182" s="1333"/>
      <c r="K1182" s="1333"/>
      <c r="L1182" s="1346"/>
    </row>
    <row r="1183" spans="1:12" ht="147" x14ac:dyDescent="0.2">
      <c r="A1183" s="1340">
        <v>4</v>
      </c>
      <c r="B1183" s="1341" t="s">
        <v>1363</v>
      </c>
      <c r="C1183" s="1342">
        <v>12874218.6</v>
      </c>
      <c r="D1183" s="1343">
        <v>12583414</v>
      </c>
      <c r="E1183" s="649" t="s">
        <v>386</v>
      </c>
      <c r="F1183" s="615" t="s">
        <v>196</v>
      </c>
      <c r="G1183" s="615">
        <v>3971840</v>
      </c>
      <c r="H1183" s="615" t="s">
        <v>196</v>
      </c>
      <c r="I1183" s="1342">
        <v>12583414</v>
      </c>
      <c r="J1183" s="1293" t="s">
        <v>1233</v>
      </c>
      <c r="K1183" s="1345" t="s">
        <v>1364</v>
      </c>
      <c r="L1183" s="1310">
        <v>244553</v>
      </c>
    </row>
    <row r="1184" spans="1:12" x14ac:dyDescent="0.2">
      <c r="A1184" s="1325"/>
      <c r="B1184" s="1326"/>
      <c r="C1184" s="1327"/>
      <c r="D1184" s="1328"/>
      <c r="E1184" s="42"/>
      <c r="F1184" s="1329" t="s">
        <v>235</v>
      </c>
      <c r="G1184" s="1329">
        <v>4168720</v>
      </c>
      <c r="H1184" s="1330"/>
      <c r="I1184" s="1327"/>
      <c r="J1184" s="1326"/>
      <c r="K1184" s="1326"/>
      <c r="L1184" s="1054"/>
    </row>
    <row r="1185" spans="1:12" ht="42" x14ac:dyDescent="0.2">
      <c r="A1185" s="1296"/>
      <c r="B1185" s="42"/>
      <c r="C1185" s="1329"/>
      <c r="D1185" s="1329"/>
      <c r="E1185" s="1299"/>
      <c r="F1185" s="1329" t="s">
        <v>1365</v>
      </c>
      <c r="G1185" s="1329">
        <v>4733680</v>
      </c>
      <c r="H1185" s="42"/>
      <c r="I1185" s="1329"/>
      <c r="J1185" s="1294"/>
      <c r="K1185" s="1294"/>
      <c r="L1185" s="1321"/>
    </row>
    <row r="1186" spans="1:12" ht="63" x14ac:dyDescent="0.2">
      <c r="A1186" s="1296"/>
      <c r="B1186" s="42"/>
      <c r="C1186" s="1329"/>
      <c r="D1186" s="1329"/>
      <c r="E1186" s="1299"/>
      <c r="F1186" s="1329" t="s">
        <v>196</v>
      </c>
      <c r="G1186" s="1347" t="s">
        <v>1366</v>
      </c>
      <c r="H1186" s="42"/>
      <c r="I1186" s="1329"/>
      <c r="J1186" s="1294"/>
      <c r="K1186" s="1294"/>
      <c r="L1186" s="1321"/>
    </row>
    <row r="1187" spans="1:12" x14ac:dyDescent="0.2">
      <c r="A1187" s="1296"/>
      <c r="B1187" s="42"/>
      <c r="C1187" s="1329"/>
      <c r="D1187" s="1329"/>
      <c r="E1187" s="1299"/>
      <c r="F1187" s="1329" t="s">
        <v>235</v>
      </c>
      <c r="G1187" s="1329">
        <v>2709668</v>
      </c>
      <c r="H1187" s="42"/>
      <c r="I1187" s="1329"/>
      <c r="J1187" s="1294"/>
      <c r="K1187" s="42"/>
      <c r="L1187" s="1054"/>
    </row>
    <row r="1188" spans="1:12" ht="42" x14ac:dyDescent="0.2">
      <c r="A1188" s="1296"/>
      <c r="B1188" s="42"/>
      <c r="C1188" s="1329"/>
      <c r="D1188" s="1329"/>
      <c r="E1188" s="1299"/>
      <c r="F1188" s="1329" t="s">
        <v>1365</v>
      </c>
      <c r="G1188" s="1329">
        <v>3076892</v>
      </c>
      <c r="H1188" s="42"/>
      <c r="I1188" s="1329"/>
      <c r="J1188" s="1294"/>
      <c r="K1188" s="42"/>
      <c r="L1188" s="1054"/>
    </row>
    <row r="1189" spans="1:12" ht="63" x14ac:dyDescent="0.2">
      <c r="A1189" s="1296"/>
      <c r="B1189" s="42"/>
      <c r="C1189" s="1329"/>
      <c r="D1189" s="1329"/>
      <c r="E1189" s="1299"/>
      <c r="F1189" s="1329" t="s">
        <v>196</v>
      </c>
      <c r="G1189" s="1329">
        <v>2882687</v>
      </c>
      <c r="H1189" s="42"/>
      <c r="I1189" s="1329"/>
      <c r="J1189" s="1294"/>
      <c r="K1189" s="42"/>
      <c r="L1189" s="1054"/>
    </row>
    <row r="1190" spans="1:12" x14ac:dyDescent="0.2">
      <c r="A1190" s="1296"/>
      <c r="B1190" s="42"/>
      <c r="C1190" s="1329"/>
      <c r="D1190" s="1329"/>
      <c r="E1190" s="1299"/>
      <c r="F1190" s="1329" t="s">
        <v>235</v>
      </c>
      <c r="G1190" s="1329">
        <v>3022322</v>
      </c>
      <c r="H1190" s="42"/>
      <c r="I1190" s="1329"/>
      <c r="J1190" s="1294"/>
      <c r="K1190" s="42"/>
      <c r="L1190" s="1054"/>
    </row>
    <row r="1191" spans="1:12" ht="42" x14ac:dyDescent="0.2">
      <c r="A1191" s="1296"/>
      <c r="B1191" s="42"/>
      <c r="C1191" s="1329"/>
      <c r="D1191" s="1329"/>
      <c r="E1191" s="1299"/>
      <c r="F1191" s="1329" t="s">
        <v>1365</v>
      </c>
      <c r="G1191" s="1329">
        <v>3462948</v>
      </c>
      <c r="H1191" s="42"/>
      <c r="I1191" s="1329"/>
      <c r="J1191" s="1294"/>
      <c r="K1191" s="42"/>
      <c r="L1191" s="1054"/>
    </row>
    <row r="1192" spans="1:12" ht="63" x14ac:dyDescent="0.2">
      <c r="A1192" s="1296"/>
      <c r="B1192" s="42"/>
      <c r="C1192" s="1329"/>
      <c r="D1192" s="1329"/>
      <c r="E1192" s="1299"/>
      <c r="F1192" s="1329" t="s">
        <v>196</v>
      </c>
      <c r="G1192" s="1347" t="s">
        <v>1367</v>
      </c>
      <c r="H1192" s="42"/>
      <c r="I1192" s="1329"/>
      <c r="J1192" s="1294"/>
      <c r="K1192" s="42"/>
      <c r="L1192" s="1054"/>
    </row>
    <row r="1193" spans="1:12" x14ac:dyDescent="0.2">
      <c r="A1193" s="1296"/>
      <c r="B1193" s="42"/>
      <c r="C1193" s="1329"/>
      <c r="D1193" s="1329"/>
      <c r="E1193" s="1299"/>
      <c r="F1193" s="1329" t="s">
        <v>235</v>
      </c>
      <c r="G1193" s="1329">
        <v>2202060</v>
      </c>
      <c r="H1193" s="42"/>
      <c r="I1193" s="1329"/>
      <c r="J1193" s="1294"/>
      <c r="K1193" s="42"/>
      <c r="L1193" s="1054"/>
    </row>
    <row r="1194" spans="1:12" ht="42" x14ac:dyDescent="0.2">
      <c r="A1194" s="1296"/>
      <c r="B1194" s="42"/>
      <c r="C1194" s="1329"/>
      <c r="D1194" s="1329"/>
      <c r="E1194" s="1299"/>
      <c r="F1194" s="1329" t="s">
        <v>1365</v>
      </c>
      <c r="G1194" s="1329">
        <v>2485182</v>
      </c>
      <c r="H1194" s="42"/>
      <c r="I1194" s="1329"/>
      <c r="J1194" s="1294"/>
      <c r="K1194" s="42"/>
      <c r="L1194" s="1054"/>
    </row>
    <row r="1195" spans="1:12" ht="63" x14ac:dyDescent="0.2">
      <c r="A1195" s="1296"/>
      <c r="B1195" s="42"/>
      <c r="C1195" s="1329"/>
      <c r="D1195" s="1329"/>
      <c r="E1195" s="1299"/>
      <c r="F1195" s="1329" t="s">
        <v>196</v>
      </c>
      <c r="G1195" s="1347" t="s">
        <v>1368</v>
      </c>
      <c r="H1195" s="42"/>
      <c r="I1195" s="1329"/>
      <c r="J1195" s="1294"/>
      <c r="K1195" s="42"/>
      <c r="L1195" s="1054"/>
    </row>
    <row r="1196" spans="1:12" x14ac:dyDescent="0.2">
      <c r="A1196" s="1296"/>
      <c r="B1196" s="42"/>
      <c r="C1196" s="1329"/>
      <c r="D1196" s="1329"/>
      <c r="E1196" s="1299"/>
      <c r="F1196" s="1329" t="s">
        <v>235</v>
      </c>
      <c r="G1196" s="1347" t="s">
        <v>1369</v>
      </c>
      <c r="H1196" s="42"/>
      <c r="I1196" s="1329"/>
      <c r="J1196" s="1294"/>
      <c r="K1196" s="42"/>
      <c r="L1196" s="1054"/>
    </row>
    <row r="1197" spans="1:12" ht="42" x14ac:dyDescent="0.2">
      <c r="A1197" s="1297"/>
      <c r="B1197" s="65"/>
      <c r="C1197" s="1336"/>
      <c r="D1197" s="1336"/>
      <c r="E1197" s="1079"/>
      <c r="F1197" s="1336" t="s">
        <v>1365</v>
      </c>
      <c r="G1197" s="1336">
        <v>1313532</v>
      </c>
      <c r="H1197" s="65"/>
      <c r="I1197" s="1336"/>
      <c r="J1197" s="1295"/>
      <c r="K1197" s="65"/>
      <c r="L1197" s="1346"/>
    </row>
    <row r="1198" spans="1:12" ht="63" x14ac:dyDescent="0.2">
      <c r="A1198" s="1295">
        <v>5</v>
      </c>
      <c r="B1198" s="65" t="s">
        <v>1370</v>
      </c>
      <c r="C1198" s="1336">
        <v>492082.3</v>
      </c>
      <c r="D1198" s="1348">
        <v>492082.3</v>
      </c>
      <c r="E1198" s="1295" t="s">
        <v>1371</v>
      </c>
      <c r="F1198" s="65" t="s">
        <v>1355</v>
      </c>
      <c r="G1198" s="1336">
        <v>492082.3</v>
      </c>
      <c r="H1198" s="1" t="s">
        <v>1355</v>
      </c>
      <c r="I1198" s="1349">
        <v>492082.3</v>
      </c>
      <c r="J1198" s="1295" t="s">
        <v>35</v>
      </c>
      <c r="K1198" s="65">
        <v>3300075657</v>
      </c>
      <c r="L1198" s="1350">
        <v>46209</v>
      </c>
    </row>
    <row r="1199" spans="1:12" ht="42" x14ac:dyDescent="0.2">
      <c r="A1199" s="1295">
        <v>6</v>
      </c>
      <c r="B1199" s="65" t="s">
        <v>1372</v>
      </c>
      <c r="C1199" s="1336">
        <v>432970.15</v>
      </c>
      <c r="D1199" s="1348">
        <v>432970.15</v>
      </c>
      <c r="E1199" s="1295" t="s">
        <v>1371</v>
      </c>
      <c r="F1199" s="65" t="s">
        <v>1373</v>
      </c>
      <c r="G1199" s="1336">
        <v>432970.15</v>
      </c>
      <c r="H1199" s="1" t="s">
        <v>1373</v>
      </c>
      <c r="I1199" s="1349">
        <v>432970.15</v>
      </c>
      <c r="J1199" s="1295" t="s">
        <v>35</v>
      </c>
      <c r="K1199" s="65">
        <v>3300075653</v>
      </c>
      <c r="L1199" s="1350">
        <v>46209</v>
      </c>
    </row>
    <row r="1200" spans="1:12" ht="63" x14ac:dyDescent="0.2">
      <c r="A1200" s="1295">
        <v>7</v>
      </c>
      <c r="B1200" s="65" t="s">
        <v>1374</v>
      </c>
      <c r="C1200" s="1336">
        <v>493441.2</v>
      </c>
      <c r="D1200" s="1348">
        <v>493441.2</v>
      </c>
      <c r="E1200" s="1295" t="s">
        <v>1371</v>
      </c>
      <c r="F1200" s="65" t="s">
        <v>1373</v>
      </c>
      <c r="G1200" s="1336">
        <v>493441.2</v>
      </c>
      <c r="H1200" s="1" t="s">
        <v>1373</v>
      </c>
      <c r="I1200" s="1349">
        <v>493441.2</v>
      </c>
      <c r="J1200" s="1295" t="s">
        <v>35</v>
      </c>
      <c r="K1200" s="65">
        <v>3300075654</v>
      </c>
      <c r="L1200" s="1350">
        <v>46209</v>
      </c>
    </row>
    <row r="1201" spans="1:12" ht="63" x14ac:dyDescent="0.2">
      <c r="A1201" s="1295">
        <v>8</v>
      </c>
      <c r="B1201" s="65" t="s">
        <v>1375</v>
      </c>
      <c r="C1201" s="1336">
        <v>493554.62</v>
      </c>
      <c r="D1201" s="1348">
        <v>493554.62</v>
      </c>
      <c r="E1201" s="1295" t="s">
        <v>1371</v>
      </c>
      <c r="F1201" s="65" t="s">
        <v>1361</v>
      </c>
      <c r="G1201" s="1336">
        <v>493554.62</v>
      </c>
      <c r="H1201" s="1" t="s">
        <v>1361</v>
      </c>
      <c r="I1201" s="1349">
        <v>493554.62</v>
      </c>
      <c r="J1201" s="1295" t="s">
        <v>35</v>
      </c>
      <c r="K1201" s="65">
        <v>3300075812</v>
      </c>
      <c r="L1201" s="1350">
        <v>46220</v>
      </c>
    </row>
    <row r="1202" spans="1:12" ht="42" x14ac:dyDescent="0.2">
      <c r="A1202" s="1295">
        <v>9</v>
      </c>
      <c r="B1202" s="65" t="s">
        <v>1376</v>
      </c>
      <c r="C1202" s="1336">
        <v>56573.04</v>
      </c>
      <c r="D1202" s="1348">
        <v>56573.04</v>
      </c>
      <c r="E1202" s="1295" t="s">
        <v>1371</v>
      </c>
      <c r="F1202" s="65" t="s">
        <v>999</v>
      </c>
      <c r="G1202" s="1336">
        <v>56573.04</v>
      </c>
      <c r="H1202" s="1" t="s">
        <v>999</v>
      </c>
      <c r="I1202" s="1349">
        <v>56573.04</v>
      </c>
      <c r="J1202" s="1295" t="s">
        <v>35</v>
      </c>
      <c r="K1202" s="65">
        <v>3300075809</v>
      </c>
      <c r="L1202" s="1350">
        <v>46220</v>
      </c>
    </row>
    <row r="1203" spans="1:12" ht="63" x14ac:dyDescent="0.2">
      <c r="A1203" s="1295">
        <v>10</v>
      </c>
      <c r="B1203" s="65" t="s">
        <v>1377</v>
      </c>
      <c r="C1203" s="1336">
        <v>184322.48</v>
      </c>
      <c r="D1203" s="1348">
        <v>184322.48</v>
      </c>
      <c r="E1203" s="1295" t="s">
        <v>1371</v>
      </c>
      <c r="F1203" s="65" t="s">
        <v>1355</v>
      </c>
      <c r="G1203" s="1336">
        <v>184322.48</v>
      </c>
      <c r="H1203" s="1" t="s">
        <v>1355</v>
      </c>
      <c r="I1203" s="1349">
        <v>184322.48</v>
      </c>
      <c r="J1203" s="1295" t="s">
        <v>35</v>
      </c>
      <c r="K1203" s="65">
        <v>3300075879</v>
      </c>
      <c r="L1203" s="1350">
        <v>46225</v>
      </c>
    </row>
    <row r="1204" spans="1:12" ht="63" x14ac:dyDescent="0.2">
      <c r="A1204" s="1295">
        <v>11</v>
      </c>
      <c r="B1204" s="65" t="s">
        <v>1378</v>
      </c>
      <c r="C1204" s="1336">
        <v>498085</v>
      </c>
      <c r="D1204" s="1348">
        <v>498085</v>
      </c>
      <c r="E1204" s="1295" t="s">
        <v>1371</v>
      </c>
      <c r="F1204" s="65" t="s">
        <v>196</v>
      </c>
      <c r="G1204" s="1336">
        <v>498085</v>
      </c>
      <c r="H1204" s="1" t="s">
        <v>196</v>
      </c>
      <c r="I1204" s="1349">
        <v>498085</v>
      </c>
      <c r="J1204" s="1295" t="s">
        <v>35</v>
      </c>
      <c r="K1204" s="65">
        <v>3300075785</v>
      </c>
      <c r="L1204" s="1350">
        <v>46219</v>
      </c>
    </row>
    <row r="1205" spans="1:12" ht="63" x14ac:dyDescent="0.2">
      <c r="A1205" s="1295">
        <v>12</v>
      </c>
      <c r="B1205" s="65" t="s">
        <v>1379</v>
      </c>
      <c r="C1205" s="1336">
        <v>447902</v>
      </c>
      <c r="D1205" s="1348">
        <v>447902</v>
      </c>
      <c r="E1205" s="1295" t="s">
        <v>1371</v>
      </c>
      <c r="F1205" s="65" t="s">
        <v>1355</v>
      </c>
      <c r="G1205" s="1336">
        <v>447902</v>
      </c>
      <c r="H1205" s="1" t="s">
        <v>1355</v>
      </c>
      <c r="I1205" s="1349">
        <v>447902</v>
      </c>
      <c r="J1205" s="1295" t="s">
        <v>35</v>
      </c>
      <c r="K1205" s="65">
        <v>3300075884</v>
      </c>
      <c r="L1205" s="1350">
        <v>46226</v>
      </c>
    </row>
    <row r="1206" spans="1:12" ht="63" x14ac:dyDescent="0.2">
      <c r="A1206" s="1295">
        <v>13</v>
      </c>
      <c r="B1206" s="65" t="s">
        <v>1380</v>
      </c>
      <c r="C1206" s="1336">
        <v>477220</v>
      </c>
      <c r="D1206" s="1348">
        <v>477220</v>
      </c>
      <c r="E1206" s="1295" t="s">
        <v>1371</v>
      </c>
      <c r="F1206" s="65" t="s">
        <v>1361</v>
      </c>
      <c r="G1206" s="1336">
        <v>477220</v>
      </c>
      <c r="H1206" s="1" t="s">
        <v>1361</v>
      </c>
      <c r="I1206" s="1349">
        <v>477220</v>
      </c>
      <c r="J1206" s="1295" t="s">
        <v>35</v>
      </c>
      <c r="K1206" s="65">
        <v>3300075810</v>
      </c>
      <c r="L1206" s="1350">
        <v>46220</v>
      </c>
    </row>
    <row r="1207" spans="1:12" ht="42" x14ac:dyDescent="0.2">
      <c r="A1207" s="1295">
        <v>14</v>
      </c>
      <c r="B1207" s="65" t="s">
        <v>1381</v>
      </c>
      <c r="C1207" s="1336">
        <v>269907.5</v>
      </c>
      <c r="D1207" s="1348">
        <v>269907.5</v>
      </c>
      <c r="E1207" s="1295" t="s">
        <v>1371</v>
      </c>
      <c r="F1207" s="65" t="s">
        <v>235</v>
      </c>
      <c r="G1207" s="1336">
        <v>269907.5</v>
      </c>
      <c r="H1207" s="1" t="s">
        <v>235</v>
      </c>
      <c r="I1207" s="1349">
        <v>269907.5</v>
      </c>
      <c r="J1207" s="1295" t="s">
        <v>35</v>
      </c>
      <c r="K1207" s="65">
        <v>3300075811</v>
      </c>
      <c r="L1207" s="1350">
        <v>46220</v>
      </c>
    </row>
    <row r="1208" spans="1:12" ht="42" x14ac:dyDescent="0.2">
      <c r="A1208" s="1295">
        <v>15</v>
      </c>
      <c r="B1208" s="65" t="s">
        <v>1382</v>
      </c>
      <c r="C1208" s="1336">
        <v>498737.7</v>
      </c>
      <c r="D1208" s="1348">
        <v>498737.7</v>
      </c>
      <c r="E1208" s="1295" t="s">
        <v>1371</v>
      </c>
      <c r="F1208" s="65" t="s">
        <v>1383</v>
      </c>
      <c r="G1208" s="1336">
        <v>498737.7</v>
      </c>
      <c r="H1208" s="1" t="s">
        <v>1383</v>
      </c>
      <c r="I1208" s="1349">
        <v>498737.7</v>
      </c>
      <c r="J1208" s="1295" t="s">
        <v>35</v>
      </c>
      <c r="K1208" s="65">
        <v>3300075898</v>
      </c>
      <c r="L1208" s="1350">
        <v>46227</v>
      </c>
    </row>
    <row r="1209" spans="1:12" ht="63" x14ac:dyDescent="0.2">
      <c r="A1209" s="1295">
        <v>16</v>
      </c>
      <c r="B1209" s="65" t="s">
        <v>1384</v>
      </c>
      <c r="C1209" s="1336">
        <v>496212.5</v>
      </c>
      <c r="D1209" s="1348">
        <v>496212.5</v>
      </c>
      <c r="E1209" s="1295" t="s">
        <v>1371</v>
      </c>
      <c r="F1209" s="65" t="s">
        <v>196</v>
      </c>
      <c r="G1209" s="1336">
        <v>496212.5</v>
      </c>
      <c r="H1209" s="1" t="s">
        <v>196</v>
      </c>
      <c r="I1209" s="1349">
        <v>496212.5</v>
      </c>
      <c r="J1209" s="1295" t="s">
        <v>35</v>
      </c>
      <c r="K1209" s="65">
        <v>3300075851</v>
      </c>
      <c r="L1209" s="1350">
        <v>46224</v>
      </c>
    </row>
    <row r="1210" spans="1:12" ht="63" x14ac:dyDescent="0.2">
      <c r="A1210" s="1295">
        <v>17</v>
      </c>
      <c r="B1210" s="65" t="s">
        <v>1385</v>
      </c>
      <c r="C1210" s="1336">
        <v>496212.5</v>
      </c>
      <c r="D1210" s="1348">
        <v>496212.5</v>
      </c>
      <c r="E1210" s="1295" t="s">
        <v>1371</v>
      </c>
      <c r="F1210" s="65" t="s">
        <v>196</v>
      </c>
      <c r="G1210" s="1336">
        <v>496212.5</v>
      </c>
      <c r="H1210" s="1" t="s">
        <v>196</v>
      </c>
      <c r="I1210" s="1349">
        <v>496212.5</v>
      </c>
      <c r="J1210" s="1295" t="s">
        <v>35</v>
      </c>
      <c r="K1210" s="65">
        <v>3300075878</v>
      </c>
      <c r="L1210" s="1350">
        <v>46225</v>
      </c>
    </row>
    <row r="1211" spans="1:12" ht="63" x14ac:dyDescent="0.2">
      <c r="A1211" s="1295">
        <v>18</v>
      </c>
      <c r="B1211" s="65" t="s">
        <v>1386</v>
      </c>
      <c r="C1211" s="1336">
        <v>298958</v>
      </c>
      <c r="D1211" s="1348">
        <v>298958</v>
      </c>
      <c r="E1211" s="1295" t="s">
        <v>1371</v>
      </c>
      <c r="F1211" s="65" t="s">
        <v>1373</v>
      </c>
      <c r="G1211" s="1336">
        <v>298958</v>
      </c>
      <c r="H1211" s="1" t="s">
        <v>1373</v>
      </c>
      <c r="I1211" s="1349">
        <v>298958</v>
      </c>
      <c r="J1211" s="1295" t="s">
        <v>35</v>
      </c>
      <c r="K1211" s="65">
        <v>3300075935</v>
      </c>
      <c r="L1211" s="1350">
        <v>46234</v>
      </c>
    </row>
    <row r="1212" spans="1:12" ht="63" x14ac:dyDescent="0.2">
      <c r="A1212" s="1295">
        <v>19</v>
      </c>
      <c r="B1212" s="65" t="s">
        <v>1387</v>
      </c>
      <c r="C1212" s="1336">
        <v>169488</v>
      </c>
      <c r="D1212" s="1348">
        <v>169488</v>
      </c>
      <c r="E1212" s="1295" t="s">
        <v>1371</v>
      </c>
      <c r="F1212" s="65" t="s">
        <v>196</v>
      </c>
      <c r="G1212" s="1336">
        <v>169488</v>
      </c>
      <c r="H1212" s="1" t="s">
        <v>196</v>
      </c>
      <c r="I1212" s="1349">
        <v>169488</v>
      </c>
      <c r="J1212" s="1295" t="s">
        <v>35</v>
      </c>
      <c r="K1212" s="65">
        <v>3300075924</v>
      </c>
      <c r="L1212" s="1350">
        <v>46230</v>
      </c>
    </row>
    <row r="1213" spans="1:12" ht="63" x14ac:dyDescent="0.2">
      <c r="A1213" s="1295">
        <v>20</v>
      </c>
      <c r="B1213" s="65" t="s">
        <v>1388</v>
      </c>
      <c r="C1213" s="1336">
        <v>495731</v>
      </c>
      <c r="D1213" s="1348">
        <v>495731</v>
      </c>
      <c r="E1213" s="1295" t="s">
        <v>1371</v>
      </c>
      <c r="F1213" s="65" t="s">
        <v>196</v>
      </c>
      <c r="G1213" s="1336">
        <v>495731</v>
      </c>
      <c r="H1213" s="1" t="s">
        <v>196</v>
      </c>
      <c r="I1213" s="1349">
        <v>495731</v>
      </c>
      <c r="J1213" s="1295" t="s">
        <v>35</v>
      </c>
      <c r="K1213" s="65">
        <v>3300075901</v>
      </c>
      <c r="L1213" s="1350">
        <v>46227</v>
      </c>
    </row>
    <row r="1214" spans="1:12" ht="63" x14ac:dyDescent="0.2">
      <c r="A1214" s="1295">
        <v>21</v>
      </c>
      <c r="B1214" s="65" t="s">
        <v>1389</v>
      </c>
      <c r="C1214" s="1336">
        <v>481500</v>
      </c>
      <c r="D1214" s="1348">
        <v>481500</v>
      </c>
      <c r="E1214" s="1295" t="s">
        <v>1371</v>
      </c>
      <c r="F1214" s="65" t="s">
        <v>1373</v>
      </c>
      <c r="G1214" s="1336">
        <v>481500</v>
      </c>
      <c r="H1214" s="1" t="s">
        <v>1373</v>
      </c>
      <c r="I1214" s="1349">
        <v>481500</v>
      </c>
      <c r="J1214" s="1295" t="s">
        <v>35</v>
      </c>
      <c r="K1214" s="65">
        <v>3300075936</v>
      </c>
      <c r="L1214" s="1350">
        <v>46234</v>
      </c>
    </row>
    <row r="1215" spans="1:12" ht="63" x14ac:dyDescent="0.2">
      <c r="A1215" s="1295">
        <v>22</v>
      </c>
      <c r="B1215" s="65" t="s">
        <v>1390</v>
      </c>
      <c r="C1215" s="1336">
        <v>497336</v>
      </c>
      <c r="D1215" s="1348">
        <v>497336</v>
      </c>
      <c r="E1215" s="1295" t="s">
        <v>1371</v>
      </c>
      <c r="F1215" s="65" t="s">
        <v>196</v>
      </c>
      <c r="G1215" s="1336">
        <v>497336</v>
      </c>
      <c r="H1215" s="1" t="s">
        <v>196</v>
      </c>
      <c r="I1215" s="1349">
        <v>497336</v>
      </c>
      <c r="J1215" s="1295" t="s">
        <v>35</v>
      </c>
      <c r="K1215" s="65">
        <v>3300075922</v>
      </c>
      <c r="L1215" s="1350">
        <v>46230</v>
      </c>
    </row>
  </sheetData>
  <mergeCells count="1420">
    <mergeCell ref="A1100:A1102"/>
    <mergeCell ref="B1100:B1102"/>
    <mergeCell ref="C1100:C1102"/>
    <mergeCell ref="D1100:D1102"/>
    <mergeCell ref="E1100:E1102"/>
    <mergeCell ref="F1100:F1102"/>
    <mergeCell ref="G1100:G1102"/>
    <mergeCell ref="H1100:H1102"/>
    <mergeCell ref="I1100:I1102"/>
    <mergeCell ref="J1100:J1102"/>
    <mergeCell ref="K1100:K1102"/>
    <mergeCell ref="A1077:L1077"/>
    <mergeCell ref="A1078:L1078"/>
    <mergeCell ref="A1079:L1079"/>
    <mergeCell ref="A1094:A1096"/>
    <mergeCell ref="B1094:B1096"/>
    <mergeCell ref="C1094:C1096"/>
    <mergeCell ref="D1094:D1096"/>
    <mergeCell ref="E1094:E1096"/>
    <mergeCell ref="F1094:F1096"/>
    <mergeCell ref="G1094:G1096"/>
    <mergeCell ref="H1094:H1096"/>
    <mergeCell ref="I1094:I1096"/>
    <mergeCell ref="J1094:J1096"/>
    <mergeCell ref="K1094:K1096"/>
    <mergeCell ref="A1097:A1099"/>
    <mergeCell ref="B1097:B1099"/>
    <mergeCell ref="C1097:C1099"/>
    <mergeCell ref="D1097:D1099"/>
    <mergeCell ref="E1097:E1099"/>
    <mergeCell ref="F1097:F1099"/>
    <mergeCell ref="G1097:G1099"/>
    <mergeCell ref="H1097:H1099"/>
    <mergeCell ref="I1097:I1099"/>
    <mergeCell ref="J1097:J1099"/>
    <mergeCell ref="K1097:K1099"/>
    <mergeCell ref="A1088:A1090"/>
    <mergeCell ref="B1088:B1090"/>
    <mergeCell ref="C1088:C1090"/>
    <mergeCell ref="D1088:D1090"/>
    <mergeCell ref="E1088:E1090"/>
    <mergeCell ref="F1088:F1090"/>
    <mergeCell ref="G1088:G1090"/>
    <mergeCell ref="H1088:H1090"/>
    <mergeCell ref="I1088:I1090"/>
    <mergeCell ref="J1088:J1090"/>
    <mergeCell ref="K1088:K1090"/>
    <mergeCell ref="A1091:A1093"/>
    <mergeCell ref="B1091:B1093"/>
    <mergeCell ref="C1091:C1093"/>
    <mergeCell ref="D1091:D1093"/>
    <mergeCell ref="E1091:E1093"/>
    <mergeCell ref="F1091:F1093"/>
    <mergeCell ref="G1091:G1093"/>
    <mergeCell ref="H1091:H1093"/>
    <mergeCell ref="I1091:I1093"/>
    <mergeCell ref="J1091:J1093"/>
    <mergeCell ref="K1091:K1093"/>
    <mergeCell ref="A1082:A1084"/>
    <mergeCell ref="B1082:B1084"/>
    <mergeCell ref="C1082:C1084"/>
    <mergeCell ref="D1082:D1084"/>
    <mergeCell ref="E1082:E1084"/>
    <mergeCell ref="F1082:F1084"/>
    <mergeCell ref="G1082:G1084"/>
    <mergeCell ref="H1082:H1084"/>
    <mergeCell ref="I1082:I1084"/>
    <mergeCell ref="J1082:J1084"/>
    <mergeCell ref="K1082:K1084"/>
    <mergeCell ref="A1085:A1087"/>
    <mergeCell ref="B1085:B1087"/>
    <mergeCell ref="C1085:C1087"/>
    <mergeCell ref="D1085:D1087"/>
    <mergeCell ref="E1085:E1087"/>
    <mergeCell ref="F1085:F1087"/>
    <mergeCell ref="G1085:G1087"/>
    <mergeCell ref="H1085:H1087"/>
    <mergeCell ref="I1085:I1087"/>
    <mergeCell ref="J1085:J1087"/>
    <mergeCell ref="K1085:K1087"/>
    <mergeCell ref="A1069:K1069"/>
    <mergeCell ref="A1070:K1070"/>
    <mergeCell ref="A1071:K1071"/>
    <mergeCell ref="A1073:A1074"/>
    <mergeCell ref="B1073:B1074"/>
    <mergeCell ref="C1073:C1074"/>
    <mergeCell ref="D1073:D1074"/>
    <mergeCell ref="E1073:E1074"/>
    <mergeCell ref="F1073:G1073"/>
    <mergeCell ref="H1073:I1073"/>
    <mergeCell ref="J1073:J1074"/>
    <mergeCell ref="K1073:K1074"/>
    <mergeCell ref="A1080:A1081"/>
    <mergeCell ref="B1080:B1081"/>
    <mergeCell ref="C1080:C1081"/>
    <mergeCell ref="D1080:D1081"/>
    <mergeCell ref="E1080:E1081"/>
    <mergeCell ref="F1080:G1080"/>
    <mergeCell ref="H1080:I1080"/>
    <mergeCell ref="J1080:J1081"/>
    <mergeCell ref="K1080:K1081"/>
    <mergeCell ref="A1036:K1036"/>
    <mergeCell ref="A1037:K1037"/>
    <mergeCell ref="A1038:K1038"/>
    <mergeCell ref="A1040:A1041"/>
    <mergeCell ref="B1040:B1041"/>
    <mergeCell ref="C1040:C1041"/>
    <mergeCell ref="D1040:D1041"/>
    <mergeCell ref="E1040:E1041"/>
    <mergeCell ref="F1040:G1040"/>
    <mergeCell ref="H1040:I1040"/>
    <mergeCell ref="J1040:J1041"/>
    <mergeCell ref="K1040:K1041"/>
    <mergeCell ref="A1042:K1042"/>
    <mergeCell ref="A1002:K1002"/>
    <mergeCell ref="A1004:A1005"/>
    <mergeCell ref="B1004:B1005"/>
    <mergeCell ref="C1004:C1005"/>
    <mergeCell ref="D1004:D1005"/>
    <mergeCell ref="E1004:E1005"/>
    <mergeCell ref="F1004:G1004"/>
    <mergeCell ref="H1004:I1004"/>
    <mergeCell ref="J1004:J1005"/>
    <mergeCell ref="K1004:K1005"/>
    <mergeCell ref="A1011:K1011"/>
    <mergeCell ref="A1012:K1012"/>
    <mergeCell ref="A1013:K1013"/>
    <mergeCell ref="A1014:K1014"/>
    <mergeCell ref="A1016:A1017"/>
    <mergeCell ref="B1016:B1017"/>
    <mergeCell ref="C1016:C1017"/>
    <mergeCell ref="D1016:D1017"/>
    <mergeCell ref="E1016:E1017"/>
    <mergeCell ref="F1016:G1016"/>
    <mergeCell ref="H1016:I1016"/>
    <mergeCell ref="J1016:J1017"/>
    <mergeCell ref="K1016:K1017"/>
    <mergeCell ref="A984:K984"/>
    <mergeCell ref="A985:K985"/>
    <mergeCell ref="A986:K986"/>
    <mergeCell ref="A988:A989"/>
    <mergeCell ref="B988:B989"/>
    <mergeCell ref="C988:C989"/>
    <mergeCell ref="D988:D989"/>
    <mergeCell ref="E988:E989"/>
    <mergeCell ref="F988:G988"/>
    <mergeCell ref="H988:I988"/>
    <mergeCell ref="J988:J989"/>
    <mergeCell ref="K988:K989"/>
    <mergeCell ref="B990:B993"/>
    <mergeCell ref="B994:B996"/>
    <mergeCell ref="A999:K999"/>
    <mergeCell ref="A1000:K1000"/>
    <mergeCell ref="A1001:K1001"/>
    <mergeCell ref="A936:K936"/>
    <mergeCell ref="A937:K937"/>
    <mergeCell ref="A938:K938"/>
    <mergeCell ref="A939:K939"/>
    <mergeCell ref="F941:G941"/>
    <mergeCell ref="H941:I941"/>
    <mergeCell ref="K941:L941"/>
    <mergeCell ref="K943:L943"/>
    <mergeCell ref="A963:K963"/>
    <mergeCell ref="A964:K964"/>
    <mergeCell ref="A965:K965"/>
    <mergeCell ref="A966:K966"/>
    <mergeCell ref="F968:G968"/>
    <mergeCell ref="H968:I968"/>
    <mergeCell ref="K968:L968"/>
    <mergeCell ref="K970:L970"/>
    <mergeCell ref="A983:K983"/>
    <mergeCell ref="A926:A929"/>
    <mergeCell ref="C926:C929"/>
    <mergeCell ref="D926:D929"/>
    <mergeCell ref="E926:E929"/>
    <mergeCell ref="F926:F927"/>
    <mergeCell ref="G926:G927"/>
    <mergeCell ref="H926:H929"/>
    <mergeCell ref="I926:I929"/>
    <mergeCell ref="A930:A933"/>
    <mergeCell ref="C930:C933"/>
    <mergeCell ref="D930:D933"/>
    <mergeCell ref="E930:E933"/>
    <mergeCell ref="H930:H933"/>
    <mergeCell ref="I930:I933"/>
    <mergeCell ref="F931:F932"/>
    <mergeCell ref="G931:G932"/>
    <mergeCell ref="B934:H934"/>
    <mergeCell ref="B913:H913"/>
    <mergeCell ref="A916:K916"/>
    <mergeCell ref="A917:K917"/>
    <mergeCell ref="A918:K918"/>
    <mergeCell ref="A919:A920"/>
    <mergeCell ref="B919:B920"/>
    <mergeCell ref="E919:E920"/>
    <mergeCell ref="F919:G919"/>
    <mergeCell ref="H919:I919"/>
    <mergeCell ref="J919:J920"/>
    <mergeCell ref="K919:K920"/>
    <mergeCell ref="A921:A925"/>
    <mergeCell ref="C921:C925"/>
    <mergeCell ref="D921:D925"/>
    <mergeCell ref="E921:E925"/>
    <mergeCell ref="H921:H925"/>
    <mergeCell ref="I921:I925"/>
    <mergeCell ref="A903:A905"/>
    <mergeCell ref="C903:C905"/>
    <mergeCell ref="D903:D905"/>
    <mergeCell ref="E903:E905"/>
    <mergeCell ref="F903:F905"/>
    <mergeCell ref="G903:G905"/>
    <mergeCell ref="H903:H905"/>
    <mergeCell ref="I903:I905"/>
    <mergeCell ref="A906:A909"/>
    <mergeCell ref="C906:C909"/>
    <mergeCell ref="D906:D909"/>
    <mergeCell ref="E906:E909"/>
    <mergeCell ref="H906:H909"/>
    <mergeCell ref="I906:I909"/>
    <mergeCell ref="F907:F908"/>
    <mergeCell ref="G907:G908"/>
    <mergeCell ref="A910:A912"/>
    <mergeCell ref="C910:C912"/>
    <mergeCell ref="D910:D912"/>
    <mergeCell ref="E910:E912"/>
    <mergeCell ref="H910:H912"/>
    <mergeCell ref="I910:I912"/>
    <mergeCell ref="A888:K888"/>
    <mergeCell ref="A889:K889"/>
    <mergeCell ref="A890:K890"/>
    <mergeCell ref="A892:A893"/>
    <mergeCell ref="B892:B893"/>
    <mergeCell ref="C892:C893"/>
    <mergeCell ref="D892:D893"/>
    <mergeCell ref="E892:E893"/>
    <mergeCell ref="F892:G892"/>
    <mergeCell ref="H892:I892"/>
    <mergeCell ref="J892:J893"/>
    <mergeCell ref="K892:K893"/>
    <mergeCell ref="A897:K897"/>
    <mergeCell ref="A898:K898"/>
    <mergeCell ref="A899:K899"/>
    <mergeCell ref="A901:A902"/>
    <mergeCell ref="B901:B902"/>
    <mergeCell ref="E901:E902"/>
    <mergeCell ref="F901:G901"/>
    <mergeCell ref="H901:I901"/>
    <mergeCell ref="J901:J902"/>
    <mergeCell ref="K901:K902"/>
    <mergeCell ref="A820:K820"/>
    <mergeCell ref="A822:A823"/>
    <mergeCell ref="B822:B823"/>
    <mergeCell ref="C822:C823"/>
    <mergeCell ref="D822:D823"/>
    <mergeCell ref="E822:E823"/>
    <mergeCell ref="F822:G822"/>
    <mergeCell ref="H822:I822"/>
    <mergeCell ref="J822:J823"/>
    <mergeCell ref="K822:K823"/>
    <mergeCell ref="A826:K826"/>
    <mergeCell ref="A827:K827"/>
    <mergeCell ref="A828:K828"/>
    <mergeCell ref="A829:A831"/>
    <mergeCell ref="B829:B831"/>
    <mergeCell ref="E829:E831"/>
    <mergeCell ref="F829:G829"/>
    <mergeCell ref="H829:I829"/>
    <mergeCell ref="J829:J831"/>
    <mergeCell ref="K829:K831"/>
    <mergeCell ref="F830:F831"/>
    <mergeCell ref="G830:G831"/>
    <mergeCell ref="H830:H831"/>
    <mergeCell ref="I830:I831"/>
    <mergeCell ref="A383:K383"/>
    <mergeCell ref="A384:K384"/>
    <mergeCell ref="A385:K385"/>
    <mergeCell ref="A386:L386"/>
    <mergeCell ref="A387:A389"/>
    <mergeCell ref="B387:B389"/>
    <mergeCell ref="C387:C389"/>
    <mergeCell ref="D387:D389"/>
    <mergeCell ref="E387:E389"/>
    <mergeCell ref="F387:G387"/>
    <mergeCell ref="H387:I387"/>
    <mergeCell ref="J387:J389"/>
    <mergeCell ref="K387:K389"/>
    <mergeCell ref="F388:F389"/>
    <mergeCell ref="G388:G389"/>
    <mergeCell ref="H388:H389"/>
    <mergeCell ref="I388:I389"/>
    <mergeCell ref="E363:E364"/>
    <mergeCell ref="F363:G363"/>
    <mergeCell ref="H363:I363"/>
    <mergeCell ref="J363:J364"/>
    <mergeCell ref="K363:K364"/>
    <mergeCell ref="A365:K365"/>
    <mergeCell ref="A368:K368"/>
    <mergeCell ref="A369:K369"/>
    <mergeCell ref="A370:K370"/>
    <mergeCell ref="A371:K371"/>
    <mergeCell ref="A372:A374"/>
    <mergeCell ref="B372:B374"/>
    <mergeCell ref="C372:C374"/>
    <mergeCell ref="D372:D374"/>
    <mergeCell ref="E372:E374"/>
    <mergeCell ref="F372:G372"/>
    <mergeCell ref="H372:I372"/>
    <mergeCell ref="J372:J374"/>
    <mergeCell ref="K372:K374"/>
    <mergeCell ref="F373:F374"/>
    <mergeCell ref="G373:G374"/>
    <mergeCell ref="H373:H374"/>
    <mergeCell ref="I373:I374"/>
    <mergeCell ref="A150:K150"/>
    <mergeCell ref="A143:A144"/>
    <mergeCell ref="B143:B144"/>
    <mergeCell ref="C143:C144"/>
    <mergeCell ref="D143:D144"/>
    <mergeCell ref="E143:E144"/>
    <mergeCell ref="A151:K151"/>
    <mergeCell ref="A152:K152"/>
    <mergeCell ref="A154:A155"/>
    <mergeCell ref="B154:B155"/>
    <mergeCell ref="C154:C155"/>
    <mergeCell ref="D154:D155"/>
    <mergeCell ref="E154:E155"/>
    <mergeCell ref="F154:G154"/>
    <mergeCell ref="H154:I154"/>
    <mergeCell ref="J154:J155"/>
    <mergeCell ref="K154:K155"/>
    <mergeCell ref="A140:K140"/>
    <mergeCell ref="A141:K141"/>
    <mergeCell ref="F142:G142"/>
    <mergeCell ref="A128:J128"/>
    <mergeCell ref="A129:K129"/>
    <mergeCell ref="A130:K130"/>
    <mergeCell ref="A131:K131"/>
    <mergeCell ref="A133:A134"/>
    <mergeCell ref="B133:B134"/>
    <mergeCell ref="C133:C134"/>
    <mergeCell ref="D133:D134"/>
    <mergeCell ref="E133:E134"/>
    <mergeCell ref="F133:G133"/>
    <mergeCell ref="H133:I133"/>
    <mergeCell ref="J133:J134"/>
    <mergeCell ref="K133:K134"/>
    <mergeCell ref="F143:G143"/>
    <mergeCell ref="H143:I143"/>
    <mergeCell ref="J143:J144"/>
    <mergeCell ref="K143:K144"/>
    <mergeCell ref="A109:K109"/>
    <mergeCell ref="A110:K110"/>
    <mergeCell ref="A111:K111"/>
    <mergeCell ref="A113:A114"/>
    <mergeCell ref="B113:B114"/>
    <mergeCell ref="C113:C114"/>
    <mergeCell ref="D113:D114"/>
    <mergeCell ref="E113:E114"/>
    <mergeCell ref="F113:G113"/>
    <mergeCell ref="H113:I113"/>
    <mergeCell ref="J113:J114"/>
    <mergeCell ref="K113:K114"/>
    <mergeCell ref="A118:K118"/>
    <mergeCell ref="A119:K119"/>
    <mergeCell ref="A120:K120"/>
    <mergeCell ref="A122:A123"/>
    <mergeCell ref="B122:B123"/>
    <mergeCell ref="C122:C123"/>
    <mergeCell ref="D122:D123"/>
    <mergeCell ref="E122:E123"/>
    <mergeCell ref="F122:G122"/>
    <mergeCell ref="H122:I122"/>
    <mergeCell ref="J122:J123"/>
    <mergeCell ref="K122:K123"/>
    <mergeCell ref="A85:K85"/>
    <mergeCell ref="A86:K86"/>
    <mergeCell ref="A87:K87"/>
    <mergeCell ref="A89:A90"/>
    <mergeCell ref="B89:B90"/>
    <mergeCell ref="C89:C90"/>
    <mergeCell ref="D89:D90"/>
    <mergeCell ref="E89:E90"/>
    <mergeCell ref="F89:G89"/>
    <mergeCell ref="H89:I89"/>
    <mergeCell ref="J89:J90"/>
    <mergeCell ref="K89:K90"/>
    <mergeCell ref="A93:K93"/>
    <mergeCell ref="A94:K94"/>
    <mergeCell ref="A95:K95"/>
    <mergeCell ref="A96:A97"/>
    <mergeCell ref="B96:B97"/>
    <mergeCell ref="C96:C97"/>
    <mergeCell ref="D96:D97"/>
    <mergeCell ref="E96:E97"/>
    <mergeCell ref="F96:G96"/>
    <mergeCell ref="H96:I96"/>
    <mergeCell ref="J96:J97"/>
    <mergeCell ref="K96:K97"/>
    <mergeCell ref="A64:K64"/>
    <mergeCell ref="A65:K65"/>
    <mergeCell ref="A66:K66"/>
    <mergeCell ref="A68:A69"/>
    <mergeCell ref="B68:B69"/>
    <mergeCell ref="C68:C69"/>
    <mergeCell ref="D68:D69"/>
    <mergeCell ref="E68:E69"/>
    <mergeCell ref="F68:G68"/>
    <mergeCell ref="H68:I68"/>
    <mergeCell ref="J68:J69"/>
    <mergeCell ref="K68:K69"/>
    <mergeCell ref="A74:C74"/>
    <mergeCell ref="A75:K75"/>
    <mergeCell ref="A76:K76"/>
    <mergeCell ref="A77:K77"/>
    <mergeCell ref="A79:A80"/>
    <mergeCell ref="B79:B80"/>
    <mergeCell ref="C79:C80"/>
    <mergeCell ref="D79:D80"/>
    <mergeCell ref="E79:E80"/>
    <mergeCell ref="F79:G79"/>
    <mergeCell ref="H79:I79"/>
    <mergeCell ref="J79:J80"/>
    <mergeCell ref="K79:K80"/>
    <mergeCell ref="A33:K33"/>
    <mergeCell ref="A34:K34"/>
    <mergeCell ref="A35:K35"/>
    <mergeCell ref="A36:A37"/>
    <mergeCell ref="B36:B37"/>
    <mergeCell ref="C36:C37"/>
    <mergeCell ref="D36:D37"/>
    <mergeCell ref="E36:E37"/>
    <mergeCell ref="F36:G36"/>
    <mergeCell ref="H36:I36"/>
    <mergeCell ref="J36:J37"/>
    <mergeCell ref="K36:K37"/>
    <mergeCell ref="A46:K46"/>
    <mergeCell ref="A47:K47"/>
    <mergeCell ref="A48:K48"/>
    <mergeCell ref="A49:K49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H17:I17"/>
    <mergeCell ref="J17:J18"/>
    <mergeCell ref="K17:K18"/>
    <mergeCell ref="A15:K15"/>
    <mergeCell ref="A24:K24"/>
    <mergeCell ref="A25:K25"/>
    <mergeCell ref="A26:K26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32:K32"/>
    <mergeCell ref="A158:K158"/>
    <mergeCell ref="A159:L159"/>
    <mergeCell ref="A160:L160"/>
    <mergeCell ref="A162:A163"/>
    <mergeCell ref="B162:B163"/>
    <mergeCell ref="C162:C163"/>
    <mergeCell ref="D162:D163"/>
    <mergeCell ref="E162:E163"/>
    <mergeCell ref="F162:G162"/>
    <mergeCell ref="H162:I162"/>
    <mergeCell ref="J162:J163"/>
    <mergeCell ref="K162:L163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A13:K13"/>
    <mergeCell ref="A14:K14"/>
    <mergeCell ref="A17:A18"/>
    <mergeCell ref="B17:B18"/>
    <mergeCell ref="C17:C18"/>
    <mergeCell ref="D17:D18"/>
    <mergeCell ref="E17:E18"/>
    <mergeCell ref="F17:G17"/>
    <mergeCell ref="A182:K182"/>
    <mergeCell ref="A183:K183"/>
    <mergeCell ref="A184:K184"/>
    <mergeCell ref="A186:A187"/>
    <mergeCell ref="B186:B187"/>
    <mergeCell ref="C186:C187"/>
    <mergeCell ref="D186:D187"/>
    <mergeCell ref="E186:E187"/>
    <mergeCell ref="F186:G186"/>
    <mergeCell ref="H186:I186"/>
    <mergeCell ref="J186:J187"/>
    <mergeCell ref="K186:K187"/>
    <mergeCell ref="A171:K171"/>
    <mergeCell ref="A172:K172"/>
    <mergeCell ref="A173:K173"/>
    <mergeCell ref="A175:A176"/>
    <mergeCell ref="B175:B176"/>
    <mergeCell ref="C175:C176"/>
    <mergeCell ref="D175:D176"/>
    <mergeCell ref="E175:E176"/>
    <mergeCell ref="F175:G175"/>
    <mergeCell ref="H175:I175"/>
    <mergeCell ref="J175:J176"/>
    <mergeCell ref="K175:K176"/>
    <mergeCell ref="A198:K198"/>
    <mergeCell ref="A199:K199"/>
    <mergeCell ref="A200:K200"/>
    <mergeCell ref="A201:K201"/>
    <mergeCell ref="A202:A205"/>
    <mergeCell ref="B202:B205"/>
    <mergeCell ref="C202:C205"/>
    <mergeCell ref="D202:D205"/>
    <mergeCell ref="E202:E205"/>
    <mergeCell ref="F202:G203"/>
    <mergeCell ref="H202:I203"/>
    <mergeCell ref="J202:J205"/>
    <mergeCell ref="K202:K205"/>
    <mergeCell ref="F204:F205"/>
    <mergeCell ref="G204:G205"/>
    <mergeCell ref="H204:H205"/>
    <mergeCell ref="I204:I205"/>
    <mergeCell ref="A231:K231"/>
    <mergeCell ref="A232:K232"/>
    <mergeCell ref="A233:K233"/>
    <mergeCell ref="A234:K234"/>
    <mergeCell ref="A236:A237"/>
    <mergeCell ref="B236:B237"/>
    <mergeCell ref="C236:C237"/>
    <mergeCell ref="D236:D237"/>
    <mergeCell ref="E236:E237"/>
    <mergeCell ref="F236:G236"/>
    <mergeCell ref="H236:I236"/>
    <mergeCell ref="J236:J237"/>
    <mergeCell ref="K236:K237"/>
    <mergeCell ref="A211:K211"/>
    <mergeCell ref="A212:K212"/>
    <mergeCell ref="A213:K213"/>
    <mergeCell ref="A214:A215"/>
    <mergeCell ref="B214:B215"/>
    <mergeCell ref="C214:C215"/>
    <mergeCell ref="D214:D215"/>
    <mergeCell ref="E214:E215"/>
    <mergeCell ref="F214:G214"/>
    <mergeCell ref="H214:I214"/>
    <mergeCell ref="J214:J215"/>
    <mergeCell ref="K214:K215"/>
    <mergeCell ref="A247:K247"/>
    <mergeCell ref="A248:K248"/>
    <mergeCell ref="A249:K249"/>
    <mergeCell ref="A250:K250"/>
    <mergeCell ref="A251:K251"/>
    <mergeCell ref="A252:A255"/>
    <mergeCell ref="B252:B255"/>
    <mergeCell ref="C252:C255"/>
    <mergeCell ref="D252:D255"/>
    <mergeCell ref="E252:E255"/>
    <mergeCell ref="F252:G253"/>
    <mergeCell ref="H252:I253"/>
    <mergeCell ref="J252:J255"/>
    <mergeCell ref="K252:K255"/>
    <mergeCell ref="F254:F255"/>
    <mergeCell ref="G254:G255"/>
    <mergeCell ref="H254:H255"/>
    <mergeCell ref="I254:I255"/>
    <mergeCell ref="A265:K265"/>
    <mergeCell ref="A266:K266"/>
    <mergeCell ref="A267:K267"/>
    <mergeCell ref="A268:K268"/>
    <mergeCell ref="A269:K269"/>
    <mergeCell ref="A270:A273"/>
    <mergeCell ref="B270:B273"/>
    <mergeCell ref="C270:C273"/>
    <mergeCell ref="D270:D273"/>
    <mergeCell ref="E270:E273"/>
    <mergeCell ref="F270:G271"/>
    <mergeCell ref="H270:I271"/>
    <mergeCell ref="J270:J273"/>
    <mergeCell ref="K270:K273"/>
    <mergeCell ref="F272:F273"/>
    <mergeCell ref="G272:G273"/>
    <mergeCell ref="H272:H273"/>
    <mergeCell ref="I272:I273"/>
    <mergeCell ref="A281:A285"/>
    <mergeCell ref="B281:B285"/>
    <mergeCell ref="C281:C285"/>
    <mergeCell ref="D281:D285"/>
    <mergeCell ref="E281:E285"/>
    <mergeCell ref="H281:H285"/>
    <mergeCell ref="I281:I285"/>
    <mergeCell ref="J281:J285"/>
    <mergeCell ref="K281:K285"/>
    <mergeCell ref="A274:A280"/>
    <mergeCell ref="B274:B280"/>
    <mergeCell ref="C274:C280"/>
    <mergeCell ref="D274:D280"/>
    <mergeCell ref="E274:E280"/>
    <mergeCell ref="H274:H280"/>
    <mergeCell ref="I274:I280"/>
    <mergeCell ref="J274:J280"/>
    <mergeCell ref="K274:K280"/>
    <mergeCell ref="A294:K294"/>
    <mergeCell ref="A298:K298"/>
    <mergeCell ref="A299:K299"/>
    <mergeCell ref="A300:K300"/>
    <mergeCell ref="A302:A303"/>
    <mergeCell ref="B302:B303"/>
    <mergeCell ref="C302:C303"/>
    <mergeCell ref="D302:D303"/>
    <mergeCell ref="E302:E303"/>
    <mergeCell ref="F302:G302"/>
    <mergeCell ref="H302:I302"/>
    <mergeCell ref="J302:J303"/>
    <mergeCell ref="K302:K303"/>
    <mergeCell ref="A288:K288"/>
    <mergeCell ref="A289:K289"/>
    <mergeCell ref="A290:K290"/>
    <mergeCell ref="A292:A293"/>
    <mergeCell ref="B292:B293"/>
    <mergeCell ref="C292:C293"/>
    <mergeCell ref="D292:D293"/>
    <mergeCell ref="E292:E293"/>
    <mergeCell ref="F292:G292"/>
    <mergeCell ref="H292:I292"/>
    <mergeCell ref="J292:J293"/>
    <mergeCell ref="K292:K293"/>
    <mergeCell ref="A308:A310"/>
    <mergeCell ref="B308:B310"/>
    <mergeCell ref="C308:C310"/>
    <mergeCell ref="D308:D310"/>
    <mergeCell ref="E308:E310"/>
    <mergeCell ref="H308:H310"/>
    <mergeCell ref="I308:I310"/>
    <mergeCell ref="J308:J310"/>
    <mergeCell ref="K308:K310"/>
    <mergeCell ref="A304:A306"/>
    <mergeCell ref="B304:B306"/>
    <mergeCell ref="C304:C306"/>
    <mergeCell ref="D304:D306"/>
    <mergeCell ref="E304:E306"/>
    <mergeCell ref="H304:H306"/>
    <mergeCell ref="I304:I306"/>
    <mergeCell ref="J304:J306"/>
    <mergeCell ref="K304:K306"/>
    <mergeCell ref="A313:A314"/>
    <mergeCell ref="B313:B314"/>
    <mergeCell ref="C313:C314"/>
    <mergeCell ref="D313:D314"/>
    <mergeCell ref="E313:E314"/>
    <mergeCell ref="H313:H314"/>
    <mergeCell ref="I313:I314"/>
    <mergeCell ref="J313:J314"/>
    <mergeCell ref="K313:K314"/>
    <mergeCell ref="A311:A312"/>
    <mergeCell ref="B311:B312"/>
    <mergeCell ref="C311:C312"/>
    <mergeCell ref="D311:D312"/>
    <mergeCell ref="E311:E312"/>
    <mergeCell ref="H311:H312"/>
    <mergeCell ref="I311:I312"/>
    <mergeCell ref="J311:J312"/>
    <mergeCell ref="K311:K312"/>
    <mergeCell ref="A317:A318"/>
    <mergeCell ref="B317:B318"/>
    <mergeCell ref="C317:C318"/>
    <mergeCell ref="D317:D318"/>
    <mergeCell ref="E317:E318"/>
    <mergeCell ref="H317:H318"/>
    <mergeCell ref="I317:I318"/>
    <mergeCell ref="J317:J318"/>
    <mergeCell ref="K317:K318"/>
    <mergeCell ref="A315:A316"/>
    <mergeCell ref="B315:B316"/>
    <mergeCell ref="C315:C316"/>
    <mergeCell ref="D315:D316"/>
    <mergeCell ref="E315:E316"/>
    <mergeCell ref="H315:H316"/>
    <mergeCell ref="I315:I316"/>
    <mergeCell ref="J315:J316"/>
    <mergeCell ref="K315:K316"/>
    <mergeCell ref="A330:K330"/>
    <mergeCell ref="A331:K331"/>
    <mergeCell ref="A332:K332"/>
    <mergeCell ref="A333:K333"/>
    <mergeCell ref="A334:A335"/>
    <mergeCell ref="B334:B335"/>
    <mergeCell ref="C334:C335"/>
    <mergeCell ref="D334:D335"/>
    <mergeCell ref="E334:E335"/>
    <mergeCell ref="F334:G334"/>
    <mergeCell ref="H334:I334"/>
    <mergeCell ref="J334:J335"/>
    <mergeCell ref="K334:K335"/>
    <mergeCell ref="A319:K319"/>
    <mergeCell ref="A320:K320"/>
    <mergeCell ref="A321:K321"/>
    <mergeCell ref="A323:A325"/>
    <mergeCell ref="B323:B325"/>
    <mergeCell ref="C323:C325"/>
    <mergeCell ref="D323:D325"/>
    <mergeCell ref="E323:E325"/>
    <mergeCell ref="F323:G323"/>
    <mergeCell ref="H323:I323"/>
    <mergeCell ref="J323:J325"/>
    <mergeCell ref="K323:K325"/>
    <mergeCell ref="F324:F325"/>
    <mergeCell ref="H324:H325"/>
    <mergeCell ref="A394:L394"/>
    <mergeCell ref="A395:L395"/>
    <mergeCell ref="A396:L396"/>
    <mergeCell ref="A398:A399"/>
    <mergeCell ref="B398:B399"/>
    <mergeCell ref="C398:C399"/>
    <mergeCell ref="D398:D399"/>
    <mergeCell ref="E398:E399"/>
    <mergeCell ref="F398:G398"/>
    <mergeCell ref="H398:I398"/>
    <mergeCell ref="J398:J399"/>
    <mergeCell ref="K398:L399"/>
    <mergeCell ref="A355:K355"/>
    <mergeCell ref="A349:K349"/>
    <mergeCell ref="A350:K350"/>
    <mergeCell ref="A351:K351"/>
    <mergeCell ref="A353:A354"/>
    <mergeCell ref="B353:B354"/>
    <mergeCell ref="C353:C354"/>
    <mergeCell ref="D353:D354"/>
    <mergeCell ref="E353:E354"/>
    <mergeCell ref="F353:G353"/>
    <mergeCell ref="H353:I353"/>
    <mergeCell ref="J353:J354"/>
    <mergeCell ref="K353:K354"/>
    <mergeCell ref="A359:K359"/>
    <mergeCell ref="A360:K360"/>
    <mergeCell ref="A361:K361"/>
    <mergeCell ref="A363:A364"/>
    <mergeCell ref="B363:B364"/>
    <mergeCell ref="C363:C364"/>
    <mergeCell ref="D363:D364"/>
    <mergeCell ref="L404:L406"/>
    <mergeCell ref="A407:A408"/>
    <mergeCell ref="B407:B408"/>
    <mergeCell ref="C407:C408"/>
    <mergeCell ref="D407:D408"/>
    <mergeCell ref="E407:E408"/>
    <mergeCell ref="H407:H408"/>
    <mergeCell ref="I407:I408"/>
    <mergeCell ref="J407:J408"/>
    <mergeCell ref="K407:K408"/>
    <mergeCell ref="L407:L408"/>
    <mergeCell ref="A404:A406"/>
    <mergeCell ref="B404:B406"/>
    <mergeCell ref="C404:C406"/>
    <mergeCell ref="D404:D406"/>
    <mergeCell ref="E404:E406"/>
    <mergeCell ref="H404:H406"/>
    <mergeCell ref="I404:I406"/>
    <mergeCell ref="J404:J406"/>
    <mergeCell ref="K404:K406"/>
    <mergeCell ref="A429:B429"/>
    <mergeCell ref="A431:K431"/>
    <mergeCell ref="A432:K432"/>
    <mergeCell ref="A433:K433"/>
    <mergeCell ref="A434:J434"/>
    <mergeCell ref="A435:A437"/>
    <mergeCell ref="B435:B437"/>
    <mergeCell ref="D435:D437"/>
    <mergeCell ref="E435:E437"/>
    <mergeCell ref="F435:G436"/>
    <mergeCell ref="H435:I436"/>
    <mergeCell ref="L409:L411"/>
    <mergeCell ref="A419:K419"/>
    <mergeCell ref="A420:K420"/>
    <mergeCell ref="A421:K421"/>
    <mergeCell ref="A422:K422"/>
    <mergeCell ref="A423:A425"/>
    <mergeCell ref="B423:B425"/>
    <mergeCell ref="D423:D425"/>
    <mergeCell ref="E423:E425"/>
    <mergeCell ref="F423:G424"/>
    <mergeCell ref="H423:I424"/>
    <mergeCell ref="A409:A411"/>
    <mergeCell ref="C409:C411"/>
    <mergeCell ref="D409:D411"/>
    <mergeCell ref="E409:E411"/>
    <mergeCell ref="H409:H411"/>
    <mergeCell ref="I409:I411"/>
    <mergeCell ref="J409:J411"/>
    <mergeCell ref="K409:K411"/>
    <mergeCell ref="A489:B489"/>
    <mergeCell ref="A491:K491"/>
    <mergeCell ref="A492:K492"/>
    <mergeCell ref="A493:K493"/>
    <mergeCell ref="A495:A496"/>
    <mergeCell ref="B495:B496"/>
    <mergeCell ref="C495:C496"/>
    <mergeCell ref="D495:D496"/>
    <mergeCell ref="E495:E496"/>
    <mergeCell ref="F495:G495"/>
    <mergeCell ref="H495:I495"/>
    <mergeCell ref="J495:J496"/>
    <mergeCell ref="K495:K496"/>
    <mergeCell ref="A479:B479"/>
    <mergeCell ref="A480:B480"/>
    <mergeCell ref="A481:J481"/>
    <mergeCell ref="A482:J482"/>
    <mergeCell ref="A483:J483"/>
    <mergeCell ref="A484:J484"/>
    <mergeCell ref="A485:A487"/>
    <mergeCell ref="B485:B487"/>
    <mergeCell ref="D485:D487"/>
    <mergeCell ref="E485:E487"/>
    <mergeCell ref="F485:G486"/>
    <mergeCell ref="H485:I486"/>
    <mergeCell ref="K497:K499"/>
    <mergeCell ref="A500:A502"/>
    <mergeCell ref="B500:B502"/>
    <mergeCell ref="C500:C502"/>
    <mergeCell ref="D500:D502"/>
    <mergeCell ref="E500:E502"/>
    <mergeCell ref="F500:F502"/>
    <mergeCell ref="G500:G502"/>
    <mergeCell ref="H500:H502"/>
    <mergeCell ref="I500:I502"/>
    <mergeCell ref="K500:K502"/>
    <mergeCell ref="A497:A499"/>
    <mergeCell ref="B497:B499"/>
    <mergeCell ref="C497:C499"/>
    <mergeCell ref="D497:D499"/>
    <mergeCell ref="E497:E499"/>
    <mergeCell ref="F497:F499"/>
    <mergeCell ref="G497:G499"/>
    <mergeCell ref="H497:H499"/>
    <mergeCell ref="I497:I499"/>
    <mergeCell ref="K503:K505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I506:I508"/>
    <mergeCell ref="K506:K508"/>
    <mergeCell ref="A503:A505"/>
    <mergeCell ref="B503:B505"/>
    <mergeCell ref="C503:C505"/>
    <mergeCell ref="D503:D505"/>
    <mergeCell ref="E503:E505"/>
    <mergeCell ref="F503:F505"/>
    <mergeCell ref="G503:G505"/>
    <mergeCell ref="H503:H505"/>
    <mergeCell ref="I503:I505"/>
    <mergeCell ref="K509:K511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I512:I514"/>
    <mergeCell ref="K512:K514"/>
    <mergeCell ref="A509:A511"/>
    <mergeCell ref="B509:B511"/>
    <mergeCell ref="C509:C511"/>
    <mergeCell ref="D509:D511"/>
    <mergeCell ref="E509:E511"/>
    <mergeCell ref="F509:F511"/>
    <mergeCell ref="G509:G511"/>
    <mergeCell ref="H509:H511"/>
    <mergeCell ref="I509:I511"/>
    <mergeCell ref="K515:K517"/>
    <mergeCell ref="A518:A520"/>
    <mergeCell ref="B518:B520"/>
    <mergeCell ref="C518:C520"/>
    <mergeCell ref="D518:D520"/>
    <mergeCell ref="E518:E520"/>
    <mergeCell ref="F518:F520"/>
    <mergeCell ref="G518:G520"/>
    <mergeCell ref="H518:H520"/>
    <mergeCell ref="I518:I520"/>
    <mergeCell ref="K518:K520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I515:I517"/>
    <mergeCell ref="K521:K523"/>
    <mergeCell ref="A525:A527"/>
    <mergeCell ref="B525:B527"/>
    <mergeCell ref="C525:C527"/>
    <mergeCell ref="D525:D527"/>
    <mergeCell ref="E525:E527"/>
    <mergeCell ref="F525:F527"/>
    <mergeCell ref="G525:G527"/>
    <mergeCell ref="H525:H527"/>
    <mergeCell ref="I525:I527"/>
    <mergeCell ref="K525:K527"/>
    <mergeCell ref="A521:A523"/>
    <mergeCell ref="B521:B523"/>
    <mergeCell ref="C521:C523"/>
    <mergeCell ref="D521:D523"/>
    <mergeCell ref="E521:E523"/>
    <mergeCell ref="F521:F523"/>
    <mergeCell ref="G521:G523"/>
    <mergeCell ref="H521:H523"/>
    <mergeCell ref="I521:I523"/>
    <mergeCell ref="K534:K536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K528:K530"/>
    <mergeCell ref="A531:A533"/>
    <mergeCell ref="B531:B533"/>
    <mergeCell ref="C531:C533"/>
    <mergeCell ref="D531:D533"/>
    <mergeCell ref="E531:E533"/>
    <mergeCell ref="F531:F533"/>
    <mergeCell ref="G531:G533"/>
    <mergeCell ref="H531:H533"/>
    <mergeCell ref="I531:I533"/>
    <mergeCell ref="K531:K533"/>
    <mergeCell ref="A528:A530"/>
    <mergeCell ref="B528:B530"/>
    <mergeCell ref="C528:C530"/>
    <mergeCell ref="D528:D530"/>
    <mergeCell ref="E528:E530"/>
    <mergeCell ref="F528:F530"/>
    <mergeCell ref="G528:G530"/>
    <mergeCell ref="H528:H530"/>
    <mergeCell ref="I528:I530"/>
    <mergeCell ref="K537:K539"/>
    <mergeCell ref="A540:A542"/>
    <mergeCell ref="B540:B542"/>
    <mergeCell ref="C540:C542"/>
    <mergeCell ref="D540:D542"/>
    <mergeCell ref="E540:E542"/>
    <mergeCell ref="F540:F542"/>
    <mergeCell ref="G540:G542"/>
    <mergeCell ref="H540:H542"/>
    <mergeCell ref="I540:I542"/>
    <mergeCell ref="K540:K542"/>
    <mergeCell ref="A537:A539"/>
    <mergeCell ref="B537:B539"/>
    <mergeCell ref="C537:C539"/>
    <mergeCell ref="D537:D539"/>
    <mergeCell ref="E537:E539"/>
    <mergeCell ref="F537:F539"/>
    <mergeCell ref="G537:G539"/>
    <mergeCell ref="H537:H539"/>
    <mergeCell ref="I537:I539"/>
    <mergeCell ref="K543:K545"/>
    <mergeCell ref="A546:A548"/>
    <mergeCell ref="B546:B548"/>
    <mergeCell ref="C546:C548"/>
    <mergeCell ref="D546:D548"/>
    <mergeCell ref="E546:E548"/>
    <mergeCell ref="F546:F548"/>
    <mergeCell ref="G546:G548"/>
    <mergeCell ref="H546:H548"/>
    <mergeCell ref="I546:I548"/>
    <mergeCell ref="K546:K548"/>
    <mergeCell ref="A543:A545"/>
    <mergeCell ref="B543:B545"/>
    <mergeCell ref="C543:C545"/>
    <mergeCell ref="D543:D545"/>
    <mergeCell ref="E543:E545"/>
    <mergeCell ref="F543:F545"/>
    <mergeCell ref="G543:G545"/>
    <mergeCell ref="H543:H545"/>
    <mergeCell ref="I543:I545"/>
    <mergeCell ref="K555:K557"/>
    <mergeCell ref="A555:A557"/>
    <mergeCell ref="B555:B557"/>
    <mergeCell ref="C555:C557"/>
    <mergeCell ref="D555:D557"/>
    <mergeCell ref="E555:E557"/>
    <mergeCell ref="F555:F557"/>
    <mergeCell ref="G555:G557"/>
    <mergeCell ref="H555:H557"/>
    <mergeCell ref="I555:I557"/>
    <mergeCell ref="K549:K551"/>
    <mergeCell ref="A552:A554"/>
    <mergeCell ref="B552:B554"/>
    <mergeCell ref="C552:C554"/>
    <mergeCell ref="D552:D554"/>
    <mergeCell ref="E552:E554"/>
    <mergeCell ref="F552:F554"/>
    <mergeCell ref="G552:G554"/>
    <mergeCell ref="H552:H554"/>
    <mergeCell ref="I552:I554"/>
    <mergeCell ref="K552:K554"/>
    <mergeCell ref="A549:A551"/>
    <mergeCell ref="B549:B551"/>
    <mergeCell ref="C549:C551"/>
    <mergeCell ref="D549:D551"/>
    <mergeCell ref="E549:E551"/>
    <mergeCell ref="F549:F551"/>
    <mergeCell ref="G549:G551"/>
    <mergeCell ref="H549:H551"/>
    <mergeCell ref="I549:I551"/>
    <mergeCell ref="K558:K560"/>
    <mergeCell ref="A561:A563"/>
    <mergeCell ref="B561:B563"/>
    <mergeCell ref="C561:C563"/>
    <mergeCell ref="D561:D563"/>
    <mergeCell ref="E561:E563"/>
    <mergeCell ref="F561:F563"/>
    <mergeCell ref="G561:G563"/>
    <mergeCell ref="H561:H563"/>
    <mergeCell ref="I561:I563"/>
    <mergeCell ref="K561:K563"/>
    <mergeCell ref="A558:A560"/>
    <mergeCell ref="B558:B560"/>
    <mergeCell ref="C558:C560"/>
    <mergeCell ref="D558:D560"/>
    <mergeCell ref="E558:E560"/>
    <mergeCell ref="F558:F560"/>
    <mergeCell ref="G558:G560"/>
    <mergeCell ref="H558:H560"/>
    <mergeCell ref="I558:I560"/>
    <mergeCell ref="K564:K566"/>
    <mergeCell ref="A567:A569"/>
    <mergeCell ref="B567:B569"/>
    <mergeCell ref="C567:C569"/>
    <mergeCell ref="D567:D569"/>
    <mergeCell ref="E567:E569"/>
    <mergeCell ref="F567:F569"/>
    <mergeCell ref="G567:G569"/>
    <mergeCell ref="H567:H569"/>
    <mergeCell ref="I567:I569"/>
    <mergeCell ref="K567:K569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K570:K572"/>
    <mergeCell ref="A573:A575"/>
    <mergeCell ref="B573:B575"/>
    <mergeCell ref="C573:C575"/>
    <mergeCell ref="D573:D575"/>
    <mergeCell ref="E573:E575"/>
    <mergeCell ref="F573:F575"/>
    <mergeCell ref="G573:G575"/>
    <mergeCell ref="H573:H575"/>
    <mergeCell ref="I573:I575"/>
    <mergeCell ref="K573:K575"/>
    <mergeCell ref="A570:A572"/>
    <mergeCell ref="B570:B572"/>
    <mergeCell ref="C570:C572"/>
    <mergeCell ref="D570:D572"/>
    <mergeCell ref="E570:E572"/>
    <mergeCell ref="F570:F572"/>
    <mergeCell ref="G570:G572"/>
    <mergeCell ref="H570:H572"/>
    <mergeCell ref="I570:I572"/>
    <mergeCell ref="K576:K578"/>
    <mergeCell ref="A579:A581"/>
    <mergeCell ref="B579:B581"/>
    <mergeCell ref="C579:C581"/>
    <mergeCell ref="D579:D581"/>
    <mergeCell ref="E579:E581"/>
    <mergeCell ref="F579:F581"/>
    <mergeCell ref="G579:G581"/>
    <mergeCell ref="H579:H581"/>
    <mergeCell ref="I579:I581"/>
    <mergeCell ref="K579:K581"/>
    <mergeCell ref="A576:A578"/>
    <mergeCell ref="B576:B578"/>
    <mergeCell ref="C576:C578"/>
    <mergeCell ref="D576:D578"/>
    <mergeCell ref="E576:E578"/>
    <mergeCell ref="F576:F578"/>
    <mergeCell ref="G576:G578"/>
    <mergeCell ref="H576:H578"/>
    <mergeCell ref="I576:I578"/>
    <mergeCell ref="K582:K584"/>
    <mergeCell ref="F586:H586"/>
    <mergeCell ref="J586:K586"/>
    <mergeCell ref="A587:K587"/>
    <mergeCell ref="A588:K588"/>
    <mergeCell ref="A589:K589"/>
    <mergeCell ref="A591:A592"/>
    <mergeCell ref="B591:B592"/>
    <mergeCell ref="C591:C592"/>
    <mergeCell ref="D591:D592"/>
    <mergeCell ref="E591:E592"/>
    <mergeCell ref="F591:G591"/>
    <mergeCell ref="H591:I591"/>
    <mergeCell ref="J591:J592"/>
    <mergeCell ref="K591:K592"/>
    <mergeCell ref="A582:A584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A593:K593"/>
    <mergeCell ref="A595:K595"/>
    <mergeCell ref="A597:K597"/>
    <mergeCell ref="A641:K641"/>
    <mergeCell ref="A662:A663"/>
    <mergeCell ref="B662:B663"/>
    <mergeCell ref="C662:C663"/>
    <mergeCell ref="D662:D663"/>
    <mergeCell ref="E662:E663"/>
    <mergeCell ref="F662:G662"/>
    <mergeCell ref="H662:I662"/>
    <mergeCell ref="J662:J663"/>
    <mergeCell ref="K662:K663"/>
    <mergeCell ref="A658:K658"/>
    <mergeCell ref="A659:K659"/>
    <mergeCell ref="A660:K660"/>
    <mergeCell ref="A661:K661"/>
    <mergeCell ref="B700:B703"/>
    <mergeCell ref="B704:B706"/>
    <mergeCell ref="A709:K709"/>
    <mergeCell ref="A710:K710"/>
    <mergeCell ref="A711:K711"/>
    <mergeCell ref="A712:K712"/>
    <mergeCell ref="A714:A715"/>
    <mergeCell ref="B714:B715"/>
    <mergeCell ref="C714:C715"/>
    <mergeCell ref="D714:D715"/>
    <mergeCell ref="E714:E715"/>
    <mergeCell ref="F714:G714"/>
    <mergeCell ref="H714:I714"/>
    <mergeCell ref="J714:J715"/>
    <mergeCell ref="K714:K715"/>
    <mergeCell ref="A693:K693"/>
    <mergeCell ref="A694:K694"/>
    <mergeCell ref="A695:K695"/>
    <mergeCell ref="A696:K696"/>
    <mergeCell ref="A698:A699"/>
    <mergeCell ref="B698:B699"/>
    <mergeCell ref="C698:C699"/>
    <mergeCell ref="D698:D699"/>
    <mergeCell ref="E698:E699"/>
    <mergeCell ref="F698:G698"/>
    <mergeCell ref="H698:I698"/>
    <mergeCell ref="J698:J699"/>
    <mergeCell ref="K698:K699"/>
    <mergeCell ref="A735:K735"/>
    <mergeCell ref="A736:K736"/>
    <mergeCell ref="A737:K737"/>
    <mergeCell ref="A738:A739"/>
    <mergeCell ref="B738:B739"/>
    <mergeCell ref="C738:C739"/>
    <mergeCell ref="D738:D739"/>
    <mergeCell ref="E738:E739"/>
    <mergeCell ref="F738:G738"/>
    <mergeCell ref="H738:I738"/>
    <mergeCell ref="J738:J739"/>
    <mergeCell ref="K738:K739"/>
    <mergeCell ref="A721:K721"/>
    <mergeCell ref="A722:K722"/>
    <mergeCell ref="A723:K723"/>
    <mergeCell ref="A724:K724"/>
    <mergeCell ref="A726:A727"/>
    <mergeCell ref="B726:B727"/>
    <mergeCell ref="C726:C727"/>
    <mergeCell ref="D726:D727"/>
    <mergeCell ref="E726:E727"/>
    <mergeCell ref="F726:G726"/>
    <mergeCell ref="H726:I726"/>
    <mergeCell ref="J726:J727"/>
    <mergeCell ref="K726:K727"/>
    <mergeCell ref="A754:K754"/>
    <mergeCell ref="A755:K755"/>
    <mergeCell ref="A756:K756"/>
    <mergeCell ref="A757:A758"/>
    <mergeCell ref="B757:B758"/>
    <mergeCell ref="C757:C758"/>
    <mergeCell ref="D757:D758"/>
    <mergeCell ref="E757:E758"/>
    <mergeCell ref="F757:G757"/>
    <mergeCell ref="H757:I757"/>
    <mergeCell ref="J757:J758"/>
    <mergeCell ref="K757:K758"/>
    <mergeCell ref="A747:K747"/>
    <mergeCell ref="A748:K748"/>
    <mergeCell ref="A749:A750"/>
    <mergeCell ref="B749:B750"/>
    <mergeCell ref="C749:C750"/>
    <mergeCell ref="D749:D750"/>
    <mergeCell ref="E749:E750"/>
    <mergeCell ref="F749:G749"/>
    <mergeCell ref="H749:I749"/>
    <mergeCell ref="J749:J750"/>
    <mergeCell ref="K749:K750"/>
    <mergeCell ref="A768:K768"/>
    <mergeCell ref="A769:K769"/>
    <mergeCell ref="A770:K770"/>
    <mergeCell ref="A772:A773"/>
    <mergeCell ref="B772:B773"/>
    <mergeCell ref="C772:C773"/>
    <mergeCell ref="D772:D773"/>
    <mergeCell ref="E772:E773"/>
    <mergeCell ref="F772:G772"/>
    <mergeCell ref="H772:I772"/>
    <mergeCell ref="J772:J773"/>
    <mergeCell ref="K772:K773"/>
    <mergeCell ref="A761:K761"/>
    <mergeCell ref="A762:K762"/>
    <mergeCell ref="A763:A764"/>
    <mergeCell ref="B763:B764"/>
    <mergeCell ref="C763:C764"/>
    <mergeCell ref="D763:D764"/>
    <mergeCell ref="E763:E764"/>
    <mergeCell ref="F763:G763"/>
    <mergeCell ref="H763:I763"/>
    <mergeCell ref="J763:J764"/>
    <mergeCell ref="K763:K764"/>
    <mergeCell ref="A789:K789"/>
    <mergeCell ref="A790:K790"/>
    <mergeCell ref="A791:K791"/>
    <mergeCell ref="A793:A794"/>
    <mergeCell ref="B793:B794"/>
    <mergeCell ref="C793:C794"/>
    <mergeCell ref="D793:D794"/>
    <mergeCell ref="E793:E794"/>
    <mergeCell ref="F793:G793"/>
    <mergeCell ref="H793:I793"/>
    <mergeCell ref="J793:J794"/>
    <mergeCell ref="K793:K794"/>
    <mergeCell ref="A777:L777"/>
    <mergeCell ref="A778:L778"/>
    <mergeCell ref="A779:A780"/>
    <mergeCell ref="B779:B780"/>
    <mergeCell ref="C779:C780"/>
    <mergeCell ref="D779:D780"/>
    <mergeCell ref="E779:E780"/>
    <mergeCell ref="F779:G779"/>
    <mergeCell ref="H779:I779"/>
    <mergeCell ref="J779:J780"/>
    <mergeCell ref="K779:L780"/>
    <mergeCell ref="A882:A883"/>
    <mergeCell ref="B882:B883"/>
    <mergeCell ref="D882:D883"/>
    <mergeCell ref="E882:E883"/>
    <mergeCell ref="F882:G882"/>
    <mergeCell ref="H882:I882"/>
    <mergeCell ref="J882:J883"/>
    <mergeCell ref="A876:K876"/>
    <mergeCell ref="A877:K877"/>
    <mergeCell ref="A878:K878"/>
    <mergeCell ref="A879:K879"/>
    <mergeCell ref="A880:K880"/>
    <mergeCell ref="A795:K795"/>
    <mergeCell ref="A796:K796"/>
    <mergeCell ref="A797:K797"/>
    <mergeCell ref="A798:K798"/>
    <mergeCell ref="A799:K799"/>
    <mergeCell ref="A801:A804"/>
    <mergeCell ref="B801:B804"/>
    <mergeCell ref="C801:C804"/>
    <mergeCell ref="D801:D804"/>
    <mergeCell ref="E801:E804"/>
    <mergeCell ref="F801:G801"/>
    <mergeCell ref="H801:I801"/>
    <mergeCell ref="J801:J804"/>
    <mergeCell ref="K801:L804"/>
    <mergeCell ref="F802:F804"/>
    <mergeCell ref="G802:G804"/>
    <mergeCell ref="H802:H804"/>
    <mergeCell ref="I802:I804"/>
    <mergeCell ref="A818:K818"/>
    <mergeCell ref="A819:K819"/>
    <mergeCell ref="A1025:L1025"/>
    <mergeCell ref="A1026:L1026"/>
    <mergeCell ref="A1027:L1027"/>
    <mergeCell ref="A1028:A1029"/>
    <mergeCell ref="B1028:B1029"/>
    <mergeCell ref="C1028:C1029"/>
    <mergeCell ref="D1028:D1029"/>
    <mergeCell ref="E1028:E1029"/>
    <mergeCell ref="F1028:G1028"/>
    <mergeCell ref="H1028:I1028"/>
    <mergeCell ref="J1028:J1029"/>
    <mergeCell ref="K1028:L1028"/>
    <mergeCell ref="A1031:A1034"/>
    <mergeCell ref="B1031:B1034"/>
    <mergeCell ref="C1031:C1034"/>
    <mergeCell ref="D1031:D1034"/>
    <mergeCell ref="E1031:E1034"/>
    <mergeCell ref="H1031:H1034"/>
    <mergeCell ref="I1031:I1034"/>
    <mergeCell ref="J1031:J1034"/>
    <mergeCell ref="K1031:K1034"/>
    <mergeCell ref="L1031:L1034"/>
    <mergeCell ref="A1065:C1065"/>
    <mergeCell ref="A1046:K1046"/>
    <mergeCell ref="A1047:K1047"/>
    <mergeCell ref="A1048:K1048"/>
    <mergeCell ref="A1050:A1051"/>
    <mergeCell ref="B1050:B1051"/>
    <mergeCell ref="C1050:C1051"/>
    <mergeCell ref="D1050:D1051"/>
    <mergeCell ref="E1050:E1051"/>
    <mergeCell ref="F1050:G1050"/>
    <mergeCell ref="H1050:I1050"/>
    <mergeCell ref="J1050:J1051"/>
    <mergeCell ref="K1050:K1051"/>
    <mergeCell ref="I1056:K1056"/>
    <mergeCell ref="A1057:K1057"/>
    <mergeCell ref="A1058:K1058"/>
    <mergeCell ref="A1059:K1059"/>
    <mergeCell ref="F1060:G1060"/>
    <mergeCell ref="H1060:I1060"/>
    <mergeCell ref="A1122:A1123"/>
    <mergeCell ref="B1122:B1123"/>
    <mergeCell ref="C1122:C1123"/>
    <mergeCell ref="D1122:D1123"/>
    <mergeCell ref="E1122:E1123"/>
    <mergeCell ref="F1122:G1122"/>
    <mergeCell ref="H1122:I1122"/>
    <mergeCell ref="J1122:J1123"/>
    <mergeCell ref="K1122:K1123"/>
    <mergeCell ref="H1117:I1117"/>
    <mergeCell ref="A1118:K1118"/>
    <mergeCell ref="A1119:K1119"/>
    <mergeCell ref="A1120:K1120"/>
    <mergeCell ref="A1121:K1121"/>
    <mergeCell ref="A1115:K1115"/>
    <mergeCell ref="A1104:K1104"/>
    <mergeCell ref="A1105:K1105"/>
    <mergeCell ref="A1106:K1106"/>
    <mergeCell ref="A1108:K1108"/>
    <mergeCell ref="A1109:A1110"/>
    <mergeCell ref="B1109:B1110"/>
    <mergeCell ref="C1109:C1110"/>
    <mergeCell ref="D1109:D1110"/>
    <mergeCell ref="E1109:E1110"/>
    <mergeCell ref="F1109:G1109"/>
    <mergeCell ref="H1109:I1109"/>
    <mergeCell ref="J1109:J1110"/>
    <mergeCell ref="K1109:K1110"/>
    <mergeCell ref="A1128:L1128"/>
    <mergeCell ref="A1129:L1129"/>
    <mergeCell ref="A1130:L1130"/>
    <mergeCell ref="A1131:L1131"/>
    <mergeCell ref="A1132:A1133"/>
    <mergeCell ref="B1132:B1133"/>
    <mergeCell ref="C1132:C1133"/>
    <mergeCell ref="D1132:D1133"/>
    <mergeCell ref="E1132:E1133"/>
    <mergeCell ref="F1132:G1132"/>
    <mergeCell ref="H1132:I1132"/>
    <mergeCell ref="J1132:J1133"/>
    <mergeCell ref="K1132:L1133"/>
    <mergeCell ref="A1140:L1140"/>
    <mergeCell ref="A1141:A1142"/>
    <mergeCell ref="B1141:B1142"/>
    <mergeCell ref="C1141:C1142"/>
    <mergeCell ref="D1141:D1142"/>
    <mergeCell ref="E1141:E1142"/>
    <mergeCell ref="F1141:G1141"/>
    <mergeCell ref="H1141:I1141"/>
    <mergeCell ref="J1141:J1142"/>
    <mergeCell ref="K1141:L1142"/>
    <mergeCell ref="A1146:K1146"/>
    <mergeCell ref="A1147:K1147"/>
    <mergeCell ref="A1148:K1148"/>
    <mergeCell ref="A1150:A1151"/>
    <mergeCell ref="B1150:B1151"/>
    <mergeCell ref="C1150:C1151"/>
    <mergeCell ref="D1150:D1151"/>
    <mergeCell ref="E1150:E1151"/>
    <mergeCell ref="F1150:G1150"/>
    <mergeCell ref="H1150:I1150"/>
    <mergeCell ref="J1150:J1151"/>
    <mergeCell ref="K1150:K1151"/>
    <mergeCell ref="A1156:L1156"/>
    <mergeCell ref="A1157:L1157"/>
    <mergeCell ref="A1158:A1159"/>
    <mergeCell ref="B1158:B1159"/>
    <mergeCell ref="C1158:C1159"/>
    <mergeCell ref="D1158:D1159"/>
    <mergeCell ref="E1158:E1159"/>
    <mergeCell ref="F1158:G1158"/>
    <mergeCell ref="H1158:I1158"/>
    <mergeCell ref="J1158:J1159"/>
    <mergeCell ref="K1158:L1158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70" fitToHeight="0" orientation="landscape" r:id="rId1"/>
  <rowBreaks count="74" manualBreakCount="74">
    <brk id="11" max="16383" man="1"/>
    <brk id="22" max="16383" man="1"/>
    <brk id="31" max="16383" man="1"/>
    <brk id="45" max="16383" man="1"/>
    <brk id="62" max="16383" man="1"/>
    <brk id="73" max="16383" man="1"/>
    <brk id="83" max="16383" man="1"/>
    <brk id="91" max="16383" man="1"/>
    <brk id="107" max="16383" man="1"/>
    <brk id="116" max="16383" man="1"/>
    <brk id="127" max="16383" man="1"/>
    <brk id="139" max="16383" man="1"/>
    <brk id="148" max="16383" man="1"/>
    <brk id="157" max="16383" man="1"/>
    <brk id="169" max="16383" man="1"/>
    <brk id="180" max="16383" man="1"/>
    <brk id="197" max="16383" man="1"/>
    <brk id="210" max="16383" man="1"/>
    <brk id="229" max="16383" man="1"/>
    <brk id="246" max="16383" man="1"/>
    <brk id="264" max="16383" man="1"/>
    <brk id="286" max="16383" man="1"/>
    <brk id="296" max="16383" man="1"/>
    <brk id="312" max="16383" man="1"/>
    <brk id="318" max="16383" man="1"/>
    <brk id="328" max="16383" man="1"/>
    <brk id="347" max="16383" man="1"/>
    <brk id="357" max="16383" man="1"/>
    <brk id="367" max="16383" man="1"/>
    <brk id="382" max="16383" man="1"/>
    <brk id="392" max="16383" man="1"/>
    <brk id="417" max="16383" man="1"/>
    <brk id="429" max="16383" man="1"/>
    <brk id="480" max="16383" man="1"/>
    <brk id="489" max="16383" man="1"/>
    <brk id="586" max="16383" man="1"/>
    <brk id="594" max="16383" man="1"/>
    <brk id="596" max="16383" man="1"/>
    <brk id="640" max="16383" man="1"/>
    <brk id="657" max="16383" man="1"/>
    <brk id="691" max="16383" man="1"/>
    <brk id="707" max="16383" man="1"/>
    <brk id="719" max="16383" man="1"/>
    <brk id="733" max="16383" man="1"/>
    <brk id="746" max="16383" man="1"/>
    <brk id="752" max="16383" man="1"/>
    <brk id="760" max="16383" man="1"/>
    <brk id="766" max="16383" man="1"/>
    <brk id="775" max="16383" man="1"/>
    <brk id="787" max="16383" man="1"/>
    <brk id="795" max="16383" man="1"/>
    <brk id="816" max="16383" man="1"/>
    <brk id="825" max="16383" man="1"/>
    <brk id="874" max="16383" man="1"/>
    <brk id="886" max="16383" man="1"/>
    <brk id="895" max="16383" man="1"/>
    <brk id="914" max="16383" man="1"/>
    <brk id="934" max="16383" man="1"/>
    <brk id="961" max="16383" man="1"/>
    <brk id="981" max="16383" man="1"/>
    <brk id="997" max="16383" man="1"/>
    <brk id="1009" max="16383" man="1"/>
    <brk id="1023" max="16383" man="1"/>
    <brk id="1034" max="16383" man="1"/>
    <brk id="1044" max="16383" man="1"/>
    <brk id="1055" max="16383" man="1"/>
    <brk id="1067" max="16383" man="1"/>
    <brk id="1076" max="16383" man="1"/>
    <brk id="1102" max="16383" man="1"/>
    <brk id="1117" max="16383" man="1"/>
    <brk id="1127" max="16383" man="1"/>
    <brk id="1144" max="16383" man="1"/>
    <brk id="1154" max="16383" man="1"/>
    <brk id="1215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 สขร1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2026-08-24T06:12:02Z</cp:lastPrinted>
  <dcterms:created xsi:type="dcterms:W3CDTF">2018-03-02T12:39:40Z</dcterms:created>
  <dcterms:modified xsi:type="dcterms:W3CDTF">2026-08-24T06:12:10Z</dcterms:modified>
</cp:coreProperties>
</file>