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cha\จัดซื้อ-จัดจ้าง\ปี 2565\รายงานประจำเดือน\"/>
    </mc:Choice>
  </mc:AlternateContent>
  <bookViews>
    <workbookView xWindow="0" yWindow="0" windowWidth="24000" windowHeight="9600" activeTab="3"/>
  </bookViews>
  <sheets>
    <sheet name="สรุป" sheetId="16" r:id="rId1"/>
    <sheet name="รวมทุกเดือน" sheetId="17" r:id="rId2"/>
    <sheet name="smes ต.ค.64" sheetId="15" r:id="rId3"/>
    <sheet name="แบบ สขร. ต.ค. 64 " sheetId="19" r:id="rId4"/>
    <sheet name="เรื่องร้องเรียนจัดซื้อ (ฝสอ.)" sheetId="5" state="hidden" r:id="rId5"/>
  </sheets>
  <definedNames>
    <definedName name="_xlnm.Print_Area" localSheetId="2">'smes ต.ค.64'!$A$1:$AF$41</definedName>
    <definedName name="_xlnm.Print_Area" localSheetId="3">'แบบ สขร. ต.ค. 64 '!$A$55:$K$64</definedName>
    <definedName name="_xlnm.Print_Area" localSheetId="1">รวมทุกเดือน!$A$1:$Q$25</definedName>
    <definedName name="_xlnm.Print_Area" localSheetId="0">สรุป!$A$1:$AF$41</definedName>
    <definedName name="_xlnm.Print_Titles" localSheetId="2">'smes ต.ค.64'!$7:$7</definedName>
    <definedName name="_xlnm.Print_Titles" localSheetId="0">สรุป!$7:$7</definedName>
  </definedNames>
  <calcPr calcId="162913"/>
</workbook>
</file>

<file path=xl/calcChain.xml><?xml version="1.0" encoding="utf-8"?>
<calcChain xmlns="http://schemas.openxmlformats.org/spreadsheetml/2006/main">
  <c r="I64" i="19" l="1"/>
  <c r="I50" i="19"/>
  <c r="I34" i="19"/>
  <c r="C26" i="16" l="1"/>
  <c r="C27" i="16"/>
  <c r="C28" i="16"/>
  <c r="C29" i="16"/>
  <c r="C25" i="16"/>
  <c r="C19" i="16"/>
  <c r="C18" i="16"/>
  <c r="C20" i="16"/>
  <c r="C21" i="16"/>
  <c r="C22" i="16"/>
  <c r="C23" i="16"/>
  <c r="C17" i="16"/>
  <c r="C11" i="16"/>
  <c r="C12" i="16"/>
  <c r="C13" i="16"/>
  <c r="C14" i="16"/>
  <c r="C15" i="16"/>
  <c r="C10" i="16"/>
  <c r="C33" i="16" s="1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AE31" i="16"/>
  <c r="AD31" i="16"/>
  <c r="AE30" i="16"/>
  <c r="AD30" i="16"/>
  <c r="AE29" i="16"/>
  <c r="AD29" i="16"/>
  <c r="AE28" i="16"/>
  <c r="AD28" i="16"/>
  <c r="AE27" i="16"/>
  <c r="AF27" i="16" s="1"/>
  <c r="AD27" i="16"/>
  <c r="AE26" i="16"/>
  <c r="AD26" i="16"/>
  <c r="AE25" i="16"/>
  <c r="AD25" i="16"/>
  <c r="AE24" i="16"/>
  <c r="AF24" i="16" s="1"/>
  <c r="AE23" i="16"/>
  <c r="AD23" i="16"/>
  <c r="AE22" i="16"/>
  <c r="AD22" i="16"/>
  <c r="AE21" i="16"/>
  <c r="AD21" i="16"/>
  <c r="AE20" i="16"/>
  <c r="AD20" i="16"/>
  <c r="AE19" i="16"/>
  <c r="AD19" i="16"/>
  <c r="AE18" i="16"/>
  <c r="AD18" i="16"/>
  <c r="AE17" i="16"/>
  <c r="AD17" i="16"/>
  <c r="AF17" i="16" s="1"/>
  <c r="AE16" i="16"/>
  <c r="AF16" i="16" s="1"/>
  <c r="AE15" i="16"/>
  <c r="AD15" i="16"/>
  <c r="AE14" i="16"/>
  <c r="AF14" i="16" s="1"/>
  <c r="AD14" i="16"/>
  <c r="AE13" i="16"/>
  <c r="AD13" i="16"/>
  <c r="AE12" i="16"/>
  <c r="AF12" i="16" s="1"/>
  <c r="AD12" i="16"/>
  <c r="AE11" i="16"/>
  <c r="AD11" i="16"/>
  <c r="AE10" i="16"/>
  <c r="AF10" i="16" s="1"/>
  <c r="AD10" i="16"/>
  <c r="E33" i="15"/>
  <c r="D33" i="15"/>
  <c r="D35" i="15" s="1"/>
  <c r="D36" i="15" s="1"/>
  <c r="AF19" i="16" l="1"/>
  <c r="AF13" i="16"/>
  <c r="AF21" i="16"/>
  <c r="AF31" i="16"/>
  <c r="AF18" i="16"/>
  <c r="D35" i="16"/>
  <c r="D36" i="16" s="1"/>
  <c r="AF28" i="16"/>
  <c r="AF29" i="16"/>
  <c r="AF23" i="16"/>
  <c r="AF15" i="16"/>
  <c r="AF30" i="16"/>
  <c r="AF25" i="16"/>
  <c r="AF22" i="16"/>
  <c r="AF26" i="16"/>
  <c r="AD33" i="16"/>
  <c r="AF20" i="16"/>
  <c r="AF11" i="16"/>
  <c r="AE33" i="16"/>
  <c r="AF33" i="16" s="1"/>
  <c r="D38" i="16" l="1"/>
  <c r="D39" i="16" s="1"/>
  <c r="C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AE31" i="15"/>
  <c r="AD31" i="15"/>
  <c r="AE30" i="15"/>
  <c r="AD30" i="15"/>
  <c r="AE29" i="15"/>
  <c r="AD29" i="15"/>
  <c r="AE28" i="15"/>
  <c r="AD28" i="15"/>
  <c r="AE27" i="15"/>
  <c r="AD27" i="15"/>
  <c r="AE26" i="15"/>
  <c r="AD26" i="15"/>
  <c r="AE25" i="15"/>
  <c r="AD25" i="15"/>
  <c r="AE24" i="15"/>
  <c r="AF24" i="15" s="1"/>
  <c r="AE23" i="15"/>
  <c r="AD23" i="15"/>
  <c r="AF23" i="15" s="1"/>
  <c r="AE22" i="15"/>
  <c r="AD22" i="15"/>
  <c r="AE21" i="15"/>
  <c r="AD21" i="15"/>
  <c r="AE20" i="15"/>
  <c r="AD20" i="15"/>
  <c r="AE19" i="15"/>
  <c r="AD19" i="15"/>
  <c r="AF19" i="15" s="1"/>
  <c r="AE18" i="15"/>
  <c r="AD18" i="15"/>
  <c r="AE17" i="15"/>
  <c r="AD17" i="15"/>
  <c r="AE16" i="15"/>
  <c r="AF16" i="15" s="1"/>
  <c r="AE15" i="15"/>
  <c r="AD15" i="15"/>
  <c r="AE14" i="15"/>
  <c r="AD14" i="15"/>
  <c r="AE13" i="15"/>
  <c r="AD13" i="15"/>
  <c r="AE12" i="15"/>
  <c r="AD12" i="15"/>
  <c r="AE11" i="15"/>
  <c r="AD11" i="15"/>
  <c r="AF11" i="15" s="1"/>
  <c r="AE10" i="15"/>
  <c r="AD10" i="15"/>
  <c r="AF21" i="15" l="1"/>
  <c r="D41" i="16"/>
  <c r="AF13" i="15"/>
  <c r="AF26" i="15"/>
  <c r="AF27" i="15"/>
  <c r="AF12" i="15"/>
  <c r="AF15" i="15"/>
  <c r="AD33" i="15"/>
  <c r="AF30" i="15"/>
  <c r="AF17" i="15"/>
  <c r="AF18" i="15"/>
  <c r="AF25" i="15"/>
  <c r="AF31" i="15"/>
  <c r="AF14" i="15"/>
  <c r="AF20" i="15"/>
  <c r="AE33" i="15"/>
  <c r="AF29" i="15"/>
  <c r="AF22" i="15"/>
  <c r="AF28" i="15"/>
  <c r="AF10" i="15"/>
  <c r="AF33" i="15" l="1"/>
  <c r="D38" i="15"/>
  <c r="D39" i="15" l="1"/>
  <c r="D41" i="15"/>
</calcChain>
</file>

<file path=xl/comments1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สุนิสา วิศวจรรยา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3" authorId="0" shapeId="0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<sst xmlns="http://schemas.openxmlformats.org/spreadsheetml/2006/main" count="389" uniqueCount="174">
  <si>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</si>
  <si>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</si>
  <si>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</si>
  <si>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</si>
  <si>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</si>
  <si>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</si>
  <si>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</si>
  <si>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</si>
  <si>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</si>
  <si>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</si>
  <si>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</si>
  <si>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</si>
  <si>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</si>
  <si>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</si>
  <si>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</si>
  <si>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</si>
  <si>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</si>
  <si>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</si>
  <si>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</si>
  <si>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e-bidding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</si>
  <si>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</si>
  <si>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</si>
  <si>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</si>
  <si>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</si>
  <si>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</si>
  <si>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</si>
  <si>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</si>
  <si>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</si>
  <si>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</si>
  <si>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</si>
  <si>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</si>
  <si>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</si>
  <si>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</si>
  <si>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</si>
  <si>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</si>
  <si>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</si>
  <si>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</si>
  <si>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</si>
  <si>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เก้าอี้เอนกประสงค์</t>
  </si>
  <si>
    <t>เครื่องโทรสารแบบใช้กระดาษ A4 ส่งเอกสารได้ครั้งละ 20 แผ่น</t>
  </si>
  <si>
    <t>โต๊ะและเก้าอี้สำหรับใช้ในโรงอาหาร จำนวน 4 ที่นั่ง</t>
  </si>
  <si>
    <t>โต๊ะเอนกประสงค์</t>
  </si>
  <si>
    <t>โทรศัพท์ไร้สาย</t>
  </si>
  <si>
    <t>เครื่องตรวจวัดความเข้มของแสงสว่าง</t>
  </si>
  <si>
    <t xml:space="preserve">ลูกกลิ้งวัดระยะทาง 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</si>
  <si>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</si>
  <si>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</si>
  <si>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</si>
  <si>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</si>
  <si>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</si>
  <si>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</si>
  <si>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</si>
  <si>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</si>
  <si>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</si>
  <si>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</si>
  <si>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</si>
  <si>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ประจำเดือน พ.ย.64  / สะสม ต.ค.64 - พ.ย.64</t>
  </si>
  <si>
    <t>เดือนที่จัดซื้อจัดจ้าง</t>
  </si>
  <si>
    <t>งบประมาณปี 2565</t>
  </si>
  <si>
    <t>งบประมาณปีเก่า</t>
  </si>
  <si>
    <t>สรุปผลการดำเนินการจัดซื้อจัดจ้าง</t>
  </si>
  <si>
    <t>ปีงบประมาณ 2565 (สะสม)</t>
  </si>
  <si>
    <t>งบประมาณที่ได้รับจัดสรรสุทธิ 
(ไม่รวมภาษีมูลค่าเพิ่ม)</t>
  </si>
  <si>
    <t>ค่าจ้างเหมาบริการอื่น</t>
  </si>
  <si>
    <t>ระบุปีงบประมาณที่ใช้ / WBS</t>
  </si>
  <si>
    <t xml:space="preserve">หมวดงบประมาณ </t>
  </si>
  <si>
    <t>ร้อยละของวงเงินงบประมาณที่ส่งเสริม SMEs แล้ว</t>
  </si>
  <si>
    <t>รวม</t>
  </si>
  <si>
    <t>ผลการจัดซื้อจัดจ้าง SME ที่ทำได้สะสม ต.ค.64</t>
  </si>
  <si>
    <t>งบประมาณที่ได้รับจัดสรร กลุ่มสินค้า/พัสดุ SMEs</t>
  </si>
  <si>
    <t>คงเหลือการจัดซื้อจัดจ้างวงเงินกับผู้ประกอบการ SMEs</t>
  </si>
  <si>
    <t>สำนักงานประปาสาขา........ / ฝ่าย......</t>
  </si>
  <si>
    <t>สำนักงานประปาสาขา............/ ฝ่าย............</t>
  </si>
  <si>
    <t>งานซื้อสว่านไฟฟ้าเจาะกระแทก ระบบโรตารี่</t>
  </si>
  <si>
    <t>งานซื้อเครื่องสูบน้ำแบบ SUBMERSIBLE PUMP</t>
  </si>
  <si>
    <t>งานจ้างปรับปรุงถอดเปลี่ยน ยก/ย้าย มาตรวัดน้ำ</t>
  </si>
  <si>
    <t>งานจ้างเหมาบำรุงรักษาและทดสอบน้ำหนักลิฟต์โดยสาร</t>
  </si>
  <si>
    <t>งานจ้างสำรวจหาจุดรั่วในระบบจ่ายน้ำ</t>
  </si>
  <si>
    <t>ประจำเดือน ต.ค. 64  / สะสม ต.ค.64 - ต.ค. 64</t>
  </si>
  <si>
    <t>สำนักงานประปาสาขาทุ่งมหาเมฆ</t>
  </si>
  <si>
    <t>งานซื้อพัดลมไฟฟ้าตั้งพื้น จำนวน 2 ตัว</t>
  </si>
  <si>
    <t>งานซื้อเครื่องกำเนิดไฟฟ้า ขนาด 5 กิโลวัตต์ จำนวน 2 เครื่อง</t>
  </si>
  <si>
    <t>งานซื้อเครื่องสกัดคอนกรีตไฟฟ้า จำนวน 2 เครื่อง</t>
  </si>
  <si>
    <t>งานซื้อสว่านไฟฟ้าเจาะกระแทก ระบบโรตารี่ จำนวน 1 เครื่อง</t>
  </si>
  <si>
    <t>งานซื้อเครื่องสูบน้ำแบบ Submersible Pump จำนวน 2 เครื่อง</t>
  </si>
  <si>
    <t>งานซื้อเครื่องโทรสารจำนวน 1 เครื่อง</t>
  </si>
  <si>
    <t xml:space="preserve">ค่าซ่อมแซมและบำรุงรักษาสิ่งก่อสร้างและครุภัณฑ์อื่น </t>
  </si>
  <si>
    <t>(รวมภาษีมูลค่าเพิ่ม)</t>
  </si>
  <si>
    <t>สรุปผลการดำเนินการจัดซื้อจัดจ้างในรอบเดือน ตุลาคม 2564 (วิธีเฉพาะเจาะจง)</t>
  </si>
  <si>
    <t>แบบ สขร.1</t>
  </si>
  <si>
    <t>วันที่ 1-31 ตุลาคม 2564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</si>
  <si>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</si>
  <si>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</si>
  <si>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</si>
  <si>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</si>
  <si>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</si>
  <si>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</si>
  <si>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</si>
  <si>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ราคาที่เสนอ
(รวมภาษีมูลค่าเพิ่ม)</t>
  </si>
  <si>
    <t>ราคาที่ตกลงซื้อ/จ้าง
(รวมภาษีมูลค่าเพิ่ม)</t>
  </si>
  <si>
    <t xml:space="preserve">งานจ้างเหมาบำรุงรักษาเครื่องจัดระบบคิว ระยะเวลา 1 ปี </t>
  </si>
  <si>
    <t>เฉพาะเจาะจง</t>
  </si>
  <si>
    <t>บจก.เดพ โซลูชั่น</t>
  </si>
  <si>
    <t>เสนอราคาต่ำสุด</t>
  </si>
  <si>
    <t>PO 3300050906</t>
  </si>
  <si>
    <t>ของ สสท. เลขที่ สสท.(บ) 1/2565</t>
  </si>
  <si>
    <t>บจก.ไลฟ์ โซลูชั่น ซิสเต็ม</t>
  </si>
  <si>
    <t>และมีคุณสมบัติครบถ้วน</t>
  </si>
  <si>
    <t>ลงวันที่ 4 ตุลาคม 2564</t>
  </si>
  <si>
    <t>บจก.สมาร์ท อิเลคทริค คอนโทรล</t>
  </si>
  <si>
    <t>หจก.ธาราเอ็นจิเนียริ่ง</t>
  </si>
  <si>
    <t>PO 3300050914</t>
  </si>
  <si>
    <t>ขนาดไม่น้อยกว่า 24 มม. ของ สซท.กรร.สสท.</t>
  </si>
  <si>
    <t>บจก.สินไพบูลย์และบุตร</t>
  </si>
  <si>
    <t>เลขที่ สสท.(ซ) 1/2565</t>
  </si>
  <si>
    <t>หจก.เอสทีพีพี เอ็นจิเนียริ่ง</t>
  </si>
  <si>
    <t>PO 3300050916</t>
  </si>
  <si>
    <t>ขนาด 2 นิ้ว จำนวน 2 เครื่อง ของ สซท.กรร.สสท.</t>
  </si>
  <si>
    <t>เลขที่ สสท.(ซ) 2/2565</t>
  </si>
  <si>
    <t xml:space="preserve">งานซื้อเครื่องสกัดคอนกรีตไฟฟ้า จำนวน 2 เครื่อง </t>
  </si>
  <si>
    <t>หจก. ตรีอุดม</t>
  </si>
  <si>
    <t>PO 3300050918</t>
  </si>
  <si>
    <t>ของ สซท.กรร.สสท. เลขที่ สสท.(ซ) 3/2565</t>
  </si>
  <si>
    <t>หจก.พิรุฬห์ฮาร์ดแวร์</t>
  </si>
  <si>
    <t>PO 3300050919</t>
  </si>
  <si>
    <t>ของ สซท.กรร.สสท. เลขที่ สสท.(ซ) 4/2565</t>
  </si>
  <si>
    <t>งานซื้อเครื่องโทรสารแบบใช้กระดาษ A4 ส่งเอกสารได้ครั้งละ</t>
  </si>
  <si>
    <t>บจก.ไอที ดีลิเวอร์รี</t>
  </si>
  <si>
    <t>PO 3300050964</t>
  </si>
  <si>
    <t>20 แผ่น ของ สจก.กรด.สสท. เลขที่ สสท.(ซ) 6/2565</t>
  </si>
  <si>
    <t>บจก.แอดไวซ์ ไอที อินฟินิท</t>
  </si>
  <si>
    <t>ลงวันที่ 5 ตุลาคม 2564</t>
  </si>
  <si>
    <t>บจก.ออฟฟิศเวิร์ค</t>
  </si>
  <si>
    <t>งานซื้อพัดลมไฟฟ้าแบบตั้งพื้น ขนาด 16 นิ้ว จำนวน 2 ตัว</t>
  </si>
  <si>
    <t>บจก.ลอฟท์ เอเชีย</t>
  </si>
  <si>
    <t>PO 3300051083</t>
  </si>
  <si>
    <t>ของ สกล.สสท. เลขที่ สสท.(ซ) 5/2565</t>
  </si>
  <si>
    <t>บจก.ไอที เอ็นจิเนียร์ริ่ง ซิสเต็ม</t>
  </si>
  <si>
    <t>ลงวันที่ 12 ตุลาคม 2564</t>
  </si>
  <si>
    <t>บจก.ทูไพ (สำนักงานใหญ่)</t>
  </si>
  <si>
    <t>หจก.เค.ที. เมนเดอร์</t>
  </si>
  <si>
    <t>เสนอราคารายเดียว</t>
  </si>
  <si>
    <t>PO 3300051145</t>
  </si>
  <si>
    <t>และงานที่เกี่ยวข้อง พื้นที่สำนักงานประปาสาขาทุ่งมหาเมฆ</t>
  </si>
  <si>
    <t>ลงวันที่ 15 ตุลาคม 2564</t>
  </si>
  <si>
    <t>เลขที่ สสท.ปบ.01/2565</t>
  </si>
  <si>
    <t xml:space="preserve">     บจก.สยาม อินดัสเทรียล    คอร์ปอเรชั่น</t>
  </si>
  <si>
    <t>บจก.สยาม อินดัสเทรียล คอร์ปอเรชั่น</t>
  </si>
  <si>
    <t>PO 3300051242</t>
  </si>
  <si>
    <t>เลขที่ สสท.(บ) 2/2565</t>
  </si>
  <si>
    <t>บจก.สุวรรณภูมิ เอเลเวเทอร์</t>
  </si>
  <si>
    <t>ลงวันที่ 20 ตุลาคม 2564</t>
  </si>
  <si>
    <t>หจก.พี.เอส.คงไทย เอ็นจิเนียริ่ง</t>
  </si>
  <si>
    <t>รวมทั้งสิ้น 9 รายการ</t>
  </si>
  <si>
    <t>สรุปผลการดำเนินการจัดซื้อจัดจ้างในรอบเดือน ตุลาคม 2564 (วิธี e-bidding)</t>
  </si>
  <si>
    <t>บจก.ไฮโดร อีควิปเมนท์ ซัพพลาย แอนด์ เซอร์วิส</t>
  </si>
  <si>
    <t>PO 3300051107</t>
  </si>
  <si>
    <t>พื้นที่สำนักงานประปาสาขาทุ่งมหาเมฆ</t>
  </si>
  <si>
    <t>สัญาเลขที่ สร.05-1(65)</t>
  </si>
  <si>
    <t>บจก.ไฮโดร เอ็นจิเนียริ่ง</t>
  </si>
  <si>
    <t>รวมทั้งสิ้น 1 รายการ</t>
  </si>
  <si>
    <t>สรุปผลการดำเนินการจัดซื้อจัดจ้างในรอบเดือน ตุลาคม 2564 (วิธีคัดเลือก)</t>
  </si>
  <si>
    <t>งานจ้างซ่อมแซมท่อประปาแตกรั่ว พร้อมงานที่เกี่ยวข้อง</t>
  </si>
  <si>
    <t>คัดเลือก</t>
  </si>
  <si>
    <t>บจก.บุญพิศลย์การช่าง</t>
  </si>
  <si>
    <t>PO 3300050816</t>
  </si>
  <si>
    <t>บจก.สุทธิพร การโยธา</t>
  </si>
  <si>
    <t>ลงวันที่ 1 ตุลาคม 2564</t>
  </si>
  <si>
    <t>สัญญาเลขที่ สสท.(ซท) 1/2565</t>
  </si>
  <si>
    <t>งบทำการ ค่าจ้างเหมาเปลี่ยนและยกย้ายมาตรวัดน้ำ</t>
  </si>
  <si>
    <t>ü</t>
  </si>
  <si>
    <t>งบทำการ - ค่าจ้างเหมาสำรวจหาท่อรั่ว</t>
  </si>
  <si>
    <t xml:space="preserve">งบทำการ - ค่าซ่อมแซมและบำรุงรักษาสิ่งก่อสร้างและครุภัณฑ์อื่น </t>
  </si>
  <si>
    <t>งบทำการ - ค่าจ้างเหมาซ่อมท่อแตกท่อรั่ว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</si>
</sst>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0_);[Red]\(#,##0.00\)"/>
    <numFmt numFmtId="190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  <font>
      <b/>
      <sz val="14"/>
      <color theme="1"/>
      <name val="TH Sarabun New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sz val="2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0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43" fontId="9" fillId="0" borderId="0" xfId="1" applyFont="1"/>
    <xf numFmtId="43" fontId="10" fillId="0" borderId="1" xfId="1" applyFont="1" applyBorder="1"/>
    <xf numFmtId="43" fontId="10" fillId="0" borderId="1" xfId="1" applyFont="1" applyFill="1" applyBorder="1"/>
    <xf numFmtId="43" fontId="10" fillId="0" borderId="6" xfId="1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1" xfId="1" applyFont="1" applyBorder="1"/>
    <xf numFmtId="43" fontId="10" fillId="0" borderId="5" xfId="1" applyFont="1" applyBorder="1"/>
    <xf numFmtId="43" fontId="10" fillId="0" borderId="5" xfId="1" applyFont="1" applyFill="1" applyBorder="1"/>
    <xf numFmtId="10" fontId="10" fillId="0" borderId="1" xfId="5" applyNumberFormat="1" applyFont="1" applyBorder="1" applyAlignment="1">
      <alignment horizontal="center"/>
    </xf>
    <xf numFmtId="10" fontId="9" fillId="0" borderId="1" xfId="5" applyNumberFormat="1" applyFont="1" applyBorder="1" applyAlignment="1">
      <alignment horizontal="center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2" fillId="0" borderId="1" xfId="3" applyFont="1" applyBorder="1" applyAlignment="1">
      <alignment horizontal="center" vertical="center"/>
    </xf>
    <xf numFmtId="0" fontId="14" fillId="0" borderId="0" xfId="0" applyFont="1"/>
    <xf numFmtId="14" fontId="12" fillId="0" borderId="1" xfId="0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14" fillId="0" borderId="0" xfId="1" applyFont="1"/>
    <xf numFmtId="0" fontId="14" fillId="0" borderId="0" xfId="0" applyFont="1" applyAlignment="1">
      <alignment horizontal="center"/>
    </xf>
    <xf numFmtId="0" fontId="12" fillId="0" borderId="1" xfId="3" applyFont="1" applyBorder="1" applyAlignment="1">
      <alignment horizontal="left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top"/>
    </xf>
    <xf numFmtId="43" fontId="12" fillId="0" borderId="1" xfId="1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1" fontId="12" fillId="0" borderId="1" xfId="0" applyNumberFormat="1" applyFont="1" applyBorder="1" applyAlignment="1">
      <alignment horizontal="center" vertical="top"/>
    </xf>
    <xf numFmtId="0" fontId="12" fillId="0" borderId="1" xfId="3" applyFont="1" applyBorder="1" applyAlignment="1">
      <alignment horizontal="left" vertical="top" wrapText="1"/>
    </xf>
    <xf numFmtId="43" fontId="12" fillId="0" borderId="1" xfId="1" applyFont="1" applyBorder="1" applyAlignment="1">
      <alignment horizontal="left" vertical="top" wrapText="1"/>
    </xf>
    <xf numFmtId="0" fontId="12" fillId="0" borderId="1" xfId="3" applyFont="1" applyBorder="1" applyAlignment="1">
      <alignment horizontal="center" vertical="top" wrapText="1"/>
    </xf>
    <xf numFmtId="43" fontId="9" fillId="0" borderId="0" xfId="1" applyFont="1" applyBorder="1" applyAlignment="1"/>
    <xf numFmtId="43" fontId="12" fillId="0" borderId="1" xfId="1" applyFont="1" applyBorder="1" applyAlignment="1">
      <alignment horizontal="right" vertical="top" wrapText="1"/>
    </xf>
    <xf numFmtId="10" fontId="9" fillId="0" borderId="0" xfId="5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top"/>
    </xf>
    <xf numFmtId="17" fontId="1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3" fillId="3" borderId="1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3" xfId="1" applyFont="1" applyFill="1" applyBorder="1" applyAlignment="1">
      <alignment horizontal="center" vertical="center" wrapText="1"/>
    </xf>
    <xf numFmtId="43" fontId="9" fillId="6" borderId="8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/>
    <xf numFmtId="43" fontId="10" fillId="6" borderId="1" xfId="1" applyFont="1" applyFill="1" applyBorder="1"/>
    <xf numFmtId="43" fontId="10" fillId="6" borderId="6" xfId="1" applyFont="1" applyFill="1" applyBorder="1" applyAlignment="1">
      <alignment horizontal="center"/>
    </xf>
    <xf numFmtId="43" fontId="10" fillId="6" borderId="1" xfId="1" applyFont="1" applyFill="1" applyBorder="1" applyAlignment="1">
      <alignment horizontal="center"/>
    </xf>
    <xf numFmtId="43" fontId="10" fillId="6" borderId="5" xfId="1" applyFont="1" applyFill="1" applyBorder="1"/>
    <xf numFmtId="10" fontId="10" fillId="6" borderId="1" xfId="5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/>
    <xf numFmtId="43" fontId="10" fillId="7" borderId="1" xfId="1" applyFont="1" applyFill="1" applyBorder="1"/>
    <xf numFmtId="43" fontId="12" fillId="7" borderId="1" xfId="1" applyFont="1" applyFill="1" applyBorder="1" applyAlignment="1">
      <alignment horizontal="left" vertical="top" wrapText="1"/>
    </xf>
    <xf numFmtId="43" fontId="10" fillId="7" borderId="1" xfId="1" applyFont="1" applyFill="1" applyBorder="1" applyAlignment="1">
      <alignment horizontal="center"/>
    </xf>
    <xf numFmtId="43" fontId="10" fillId="7" borderId="5" xfId="1" applyFont="1" applyFill="1" applyBorder="1"/>
    <xf numFmtId="10" fontId="10" fillId="7" borderId="1" xfId="5" applyNumberFormat="1" applyFont="1" applyFill="1" applyBorder="1" applyAlignment="1">
      <alignment horizontal="center"/>
    </xf>
    <xf numFmtId="43" fontId="10" fillId="0" borderId="6" xfId="1" applyFont="1" applyFill="1" applyBorder="1"/>
    <xf numFmtId="43" fontId="10" fillId="6" borderId="6" xfId="1" applyFont="1" applyFill="1" applyBorder="1"/>
    <xf numFmtId="43" fontId="10" fillId="0" borderId="0" xfId="1" applyFont="1" applyBorder="1"/>
    <xf numFmtId="187" fontId="9" fillId="0" borderId="0" xfId="1" applyNumberFormat="1" applyFont="1" applyBorder="1"/>
    <xf numFmtId="43" fontId="10" fillId="0" borderId="0" xfId="0" applyNumberFormat="1" applyFont="1"/>
    <xf numFmtId="10" fontId="9" fillId="0" borderId="0" xfId="5" applyNumberFormat="1" applyFont="1" applyAlignment="1">
      <alignment horizontal="right"/>
    </xf>
    <xf numFmtId="43" fontId="9" fillId="0" borderId="9" xfId="1" applyFont="1" applyBorder="1"/>
    <xf numFmtId="43" fontId="9" fillId="0" borderId="1" xfId="1" applyFont="1" applyFill="1" applyBorder="1"/>
    <xf numFmtId="43" fontId="9" fillId="6" borderId="1" xfId="1" applyFont="1" applyFill="1" applyBorder="1"/>
    <xf numFmtId="43" fontId="9" fillId="7" borderId="1" xfId="1" applyFont="1" applyFill="1" applyBorder="1"/>
    <xf numFmtId="0" fontId="13" fillId="5" borderId="1" xfId="3" applyFont="1" applyFill="1" applyBorder="1" applyAlignment="1">
      <alignment horizontal="center" vertical="center" wrapText="1"/>
    </xf>
    <xf numFmtId="43" fontId="18" fillId="0" borderId="1" xfId="1" applyFont="1" applyBorder="1"/>
    <xf numFmtId="43" fontId="18" fillId="0" borderId="10" xfId="1" applyFont="1" applyBorder="1"/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5" borderId="5" xfId="3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13" fillId="5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4" fontId="7" fillId="0" borderId="12" xfId="6" applyNumberFormat="1" applyFont="1" applyBorder="1" applyAlignment="1">
      <alignment horizontal="center" vertical="center" wrapText="1"/>
    </xf>
    <xf numFmtId="4" fontId="7" fillId="0" borderId="10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21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6" applyNumberFormat="1" applyFont="1" applyBorder="1" applyAlignment="1">
      <alignment horizontal="center" vertical="center" wrapText="1"/>
    </xf>
    <xf numFmtId="4" fontId="6" fillId="0" borderId="1" xfId="6" applyNumberFormat="1" applyFont="1" applyBorder="1" applyAlignment="1">
      <alignment horizontal="center" vertical="center"/>
    </xf>
    <xf numFmtId="19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90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2" xfId="0" applyFont="1" applyBorder="1"/>
    <xf numFmtId="0" fontId="7" fillId="0" borderId="14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10" xfId="6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6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6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4" fontId="6" fillId="0" borderId="10" xfId="6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top"/>
    </xf>
    <xf numFmtId="0" fontId="23" fillId="0" borderId="0" xfId="0" applyFont="1"/>
    <xf numFmtId="4" fontId="6" fillId="0" borderId="15" xfId="6" applyNumberFormat="1" applyFont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4" fontId="22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/>
    </xf>
    <xf numFmtId="4" fontId="22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4" fontId="7" fillId="0" borderId="0" xfId="6" applyNumberFormat="1" applyFont="1"/>
    <xf numFmtId="190" fontId="7" fillId="0" borderId="0" xfId="0" applyNumberFormat="1" applyFont="1"/>
    <xf numFmtId="4" fontId="7" fillId="0" borderId="0" xfId="0" applyNumberFormat="1" applyFont="1"/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4" fontId="22" fillId="0" borderId="2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4" fontId="7" fillId="0" borderId="2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11" xfId="6" applyNumberFormat="1" applyFont="1" applyBorder="1" applyAlignment="1">
      <alignment horizontal="center" vertical="center" wrapText="1"/>
    </xf>
    <xf numFmtId="190" fontId="6" fillId="0" borderId="1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90" fontId="6" fillId="0" borderId="1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" fontId="7" fillId="0" borderId="13" xfId="6" applyNumberFormat="1" applyFont="1" applyBorder="1" applyAlignment="1">
      <alignment horizontal="center" vertical="center" wrapText="1"/>
    </xf>
    <xf numFmtId="190" fontId="6" fillId="0" borderId="13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22" fillId="0" borderId="13" xfId="0" applyFont="1" applyBorder="1" applyAlignment="1">
      <alignment horizontal="center"/>
    </xf>
    <xf numFmtId="4" fontId="22" fillId="0" borderId="3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center" vertical="top"/>
    </xf>
    <xf numFmtId="0" fontId="23" fillId="5" borderId="10" xfId="0" applyFont="1" applyFill="1" applyBorder="1"/>
    <xf numFmtId="0" fontId="7" fillId="5" borderId="3" xfId="0" applyFont="1" applyFill="1" applyBorder="1"/>
    <xf numFmtId="0" fontId="21" fillId="5" borderId="1" xfId="0" applyFont="1" applyFill="1" applyBorder="1" applyAlignment="1"/>
    <xf numFmtId="0" fontId="7" fillId="5" borderId="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7" fillId="5" borderId="1" xfId="0" applyFont="1" applyFill="1" applyBorder="1"/>
  </cellXfs>
  <cellStyles count="7">
    <cellStyle name="Comma" xfId="1" builtinId="3"/>
    <cellStyle name="Comma 2" xfId="4"/>
    <cellStyle name="Comma 2 2" xfId="6"/>
    <cellStyle name="Normal" xfId="0" builtinId="0"/>
    <cellStyle name="Normal 2" xfId="2"/>
    <cellStyle name="Normal 3" xfId="3"/>
    <cellStyle name="Percent" xfId="5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1021977</xdr:colOff>
      <xdr:row>8</xdr:row>
      <xdr:rowOff>47065</xdr:rowOff>
    </xdr:from>
    <xdr:ext cx="1244123" cy="17248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43B6FAAA-4862-4795-9808-51801897165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2227859" y="297180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F41"/>
  <sheetViews>
    <sheetView topLeftCell="A16" zoomScaleSheetLayoutView="100" workbookViewId="0">
      <selection activeCell="B38" sqref="B38"/>
    </sheetView>
  </sheetViews>
  <sheetFormatPr defaultColWidth="8.75" defaultRowHeight="18.75" x14ac:dyDescent="0.3"/>
  <cols>
    <col min="1" max="1" width="5.625" style="9" customWidth="1"/>
    <col min="2" max="2" width="39.875" style="9" customWidth="1"/>
    <col min="3" max="3" width="15.75" style="14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5.375" style="9" customWidth="1"/>
    <col min="33" max="16384" width="8.75" style="9"/>
  </cols>
  <sheetData>
    <row r="1" spans="1:32" x14ac:dyDescent="0.3">
      <c r="A1" s="119" t="s">
        <v>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</row>
    <row r="2" spans="1:32" x14ac:dyDescent="0.3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1:32" x14ac:dyDescent="0.3">
      <c r="A3" s="120" t="s">
        <v>71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1:32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x14ac:dyDescent="0.3">
      <c r="A5" s="54"/>
      <c r="B5" s="54"/>
      <c r="C5" s="54"/>
      <c r="D5" s="54"/>
      <c r="E5" s="54"/>
      <c r="F5" s="114">
        <v>23651</v>
      </c>
      <c r="G5" s="115"/>
      <c r="H5" s="114">
        <v>23682</v>
      </c>
      <c r="I5" s="115"/>
      <c r="J5" s="114">
        <v>23712</v>
      </c>
      <c r="K5" s="115"/>
      <c r="L5" s="114">
        <v>23743</v>
      </c>
      <c r="M5" s="115"/>
      <c r="N5" s="114">
        <v>23774</v>
      </c>
      <c r="O5" s="115"/>
      <c r="P5" s="114">
        <v>23802</v>
      </c>
      <c r="Q5" s="115"/>
      <c r="R5" s="114">
        <v>23833</v>
      </c>
      <c r="S5" s="115"/>
      <c r="T5" s="114">
        <v>23863</v>
      </c>
      <c r="U5" s="115"/>
      <c r="V5" s="114">
        <v>23894</v>
      </c>
      <c r="W5" s="115"/>
      <c r="X5" s="114">
        <v>23924</v>
      </c>
      <c r="Y5" s="115"/>
      <c r="Z5" s="114">
        <v>23955</v>
      </c>
      <c r="AA5" s="115"/>
      <c r="AB5" s="114">
        <v>23986</v>
      </c>
      <c r="AC5" s="115"/>
      <c r="AD5" s="116" t="s">
        <v>55</v>
      </c>
      <c r="AE5" s="117"/>
      <c r="AF5" s="118"/>
    </row>
    <row r="6" spans="1:32" ht="36" customHeight="1" x14ac:dyDescent="0.3">
      <c r="A6" s="110" t="s">
        <v>25</v>
      </c>
      <c r="B6" s="110" t="s">
        <v>26</v>
      </c>
      <c r="C6" s="111" t="s">
        <v>62</v>
      </c>
      <c r="D6" s="112"/>
      <c r="E6" s="113"/>
      <c r="F6" s="113" t="s">
        <v>27</v>
      </c>
      <c r="G6" s="109" t="s">
        <v>28</v>
      </c>
      <c r="H6" s="109" t="s">
        <v>27</v>
      </c>
      <c r="I6" s="109" t="s">
        <v>28</v>
      </c>
      <c r="J6" s="109" t="s">
        <v>27</v>
      </c>
      <c r="K6" s="111" t="s">
        <v>28</v>
      </c>
      <c r="L6" s="106" t="s">
        <v>27</v>
      </c>
      <c r="M6" s="106" t="s">
        <v>28</v>
      </c>
      <c r="N6" s="106" t="s">
        <v>27</v>
      </c>
      <c r="O6" s="106" t="s">
        <v>28</v>
      </c>
      <c r="P6" s="106" t="s">
        <v>27</v>
      </c>
      <c r="Q6" s="106" t="s">
        <v>28</v>
      </c>
      <c r="R6" s="106" t="s">
        <v>27</v>
      </c>
      <c r="S6" s="106" t="s">
        <v>28</v>
      </c>
      <c r="T6" s="106" t="s">
        <v>27</v>
      </c>
      <c r="U6" s="106" t="s">
        <v>28</v>
      </c>
      <c r="V6" s="106" t="s">
        <v>27</v>
      </c>
      <c r="W6" s="106" t="s">
        <v>28</v>
      </c>
      <c r="X6" s="106" t="s">
        <v>27</v>
      </c>
      <c r="Y6" s="106" t="s">
        <v>28</v>
      </c>
      <c r="Z6" s="106" t="s">
        <v>27</v>
      </c>
      <c r="AA6" s="106" t="s">
        <v>28</v>
      </c>
      <c r="AB6" s="106" t="s">
        <v>27</v>
      </c>
      <c r="AC6" s="106" t="s">
        <v>28</v>
      </c>
      <c r="AD6" s="109" t="s">
        <v>52</v>
      </c>
      <c r="AE6" s="109" t="s">
        <v>54</v>
      </c>
      <c r="AF6" s="108" t="s">
        <v>29</v>
      </c>
    </row>
    <row r="7" spans="1:32" s="10" customFormat="1" ht="27.75" customHeight="1" x14ac:dyDescent="0.2">
      <c r="A7" s="110"/>
      <c r="B7" s="110"/>
      <c r="C7" s="55" t="s">
        <v>67</v>
      </c>
      <c r="D7" s="56" t="s">
        <v>27</v>
      </c>
      <c r="E7" s="56" t="s">
        <v>28</v>
      </c>
      <c r="F7" s="113"/>
      <c r="G7" s="109"/>
      <c r="H7" s="109"/>
      <c r="I7" s="109"/>
      <c r="J7" s="109"/>
      <c r="K7" s="111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9"/>
      <c r="AE7" s="109"/>
      <c r="AF7" s="108"/>
    </row>
    <row r="8" spans="1:32" s="10" customFormat="1" ht="21.6" customHeight="1" x14ac:dyDescent="0.2">
      <c r="A8" s="71"/>
      <c r="B8" s="72" t="s">
        <v>58</v>
      </c>
      <c r="C8" s="73"/>
      <c r="D8" s="74"/>
      <c r="E8" s="74"/>
      <c r="F8" s="74"/>
      <c r="G8" s="73"/>
      <c r="H8" s="73"/>
      <c r="I8" s="73"/>
      <c r="J8" s="73"/>
      <c r="K8" s="75"/>
      <c r="L8" s="76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3"/>
      <c r="AE8" s="73"/>
      <c r="AF8" s="78"/>
    </row>
    <row r="9" spans="1:32" x14ac:dyDescent="0.3">
      <c r="A9" s="18"/>
      <c r="B9" s="19" t="s">
        <v>30</v>
      </c>
      <c r="C9" s="22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x14ac:dyDescent="0.3">
      <c r="A10" s="18">
        <v>1</v>
      </c>
      <c r="B10" s="20" t="s">
        <v>31</v>
      </c>
      <c r="C10" s="22">
        <f>SUM(D10:E10)</f>
        <v>0</v>
      </c>
      <c r="D10" s="17"/>
      <c r="E10" s="17"/>
      <c r="F10" s="33"/>
      <c r="G10" s="34"/>
      <c r="H10" s="34"/>
      <c r="I10" s="34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x14ac:dyDescent="0.3">
      <c r="A11" s="18">
        <v>2</v>
      </c>
      <c r="B11" s="21" t="s">
        <v>32</v>
      </c>
      <c r="C11" s="22">
        <f t="shared" ref="C11:C15" si="0">SUM(D11:E11)</f>
        <v>0</v>
      </c>
      <c r="D11" s="17"/>
      <c r="E11" s="17"/>
      <c r="F11" s="33"/>
      <c r="G11" s="34"/>
      <c r="H11" s="34"/>
      <c r="I11" s="34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1">F11+H11</f>
        <v>0</v>
      </c>
      <c r="AF11" s="25" t="e">
        <f t="shared" ref="AF11:AF31" si="2">AE11/AD11</f>
        <v>#DIV/0!</v>
      </c>
    </row>
    <row r="12" spans="1:32" x14ac:dyDescent="0.3">
      <c r="A12" s="18">
        <v>3</v>
      </c>
      <c r="B12" s="21" t="s">
        <v>33</v>
      </c>
      <c r="C12" s="22">
        <f t="shared" si="0"/>
        <v>0</v>
      </c>
      <c r="D12" s="17"/>
      <c r="E12" s="17"/>
      <c r="F12" s="33"/>
      <c r="G12" s="34"/>
      <c r="H12" s="34"/>
      <c r="I12" s="34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2"/>
        <v>#DIV/0!</v>
      </c>
    </row>
    <row r="13" spans="1:32" x14ac:dyDescent="0.3">
      <c r="A13" s="18">
        <v>4</v>
      </c>
      <c r="B13" s="21" t="s">
        <v>34</v>
      </c>
      <c r="C13" s="22">
        <f t="shared" si="0"/>
        <v>0</v>
      </c>
      <c r="D13" s="17"/>
      <c r="E13" s="17"/>
      <c r="F13" s="33"/>
      <c r="G13" s="34"/>
      <c r="H13" s="34"/>
      <c r="I13" s="34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2"/>
        <v>#DIV/0!</v>
      </c>
    </row>
    <row r="14" spans="1:32" x14ac:dyDescent="0.3">
      <c r="A14" s="18">
        <v>5</v>
      </c>
      <c r="B14" s="21" t="s">
        <v>35</v>
      </c>
      <c r="C14" s="22">
        <f t="shared" si="0"/>
        <v>0</v>
      </c>
      <c r="D14" s="17"/>
      <c r="E14" s="17"/>
      <c r="F14" s="33"/>
      <c r="G14" s="34"/>
      <c r="H14" s="34"/>
      <c r="I14" s="34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3">SUM(F14:AC14)</f>
        <v>0</v>
      </c>
      <c r="AE14" s="15">
        <f t="shared" si="1"/>
        <v>0</v>
      </c>
      <c r="AF14" s="25" t="e">
        <f t="shared" si="2"/>
        <v>#DIV/0!</v>
      </c>
    </row>
    <row r="15" spans="1:32" x14ac:dyDescent="0.3">
      <c r="A15" s="18">
        <v>6</v>
      </c>
      <c r="B15" s="20" t="s">
        <v>36</v>
      </c>
      <c r="C15" s="22">
        <f t="shared" si="0"/>
        <v>0</v>
      </c>
      <c r="D15" s="93"/>
      <c r="E15" s="93"/>
      <c r="F15" s="35"/>
      <c r="G15" s="36"/>
      <c r="H15" s="36"/>
      <c r="I15" s="36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3"/>
        <v>0</v>
      </c>
      <c r="AE15" s="15">
        <f>F15+H15</f>
        <v>0</v>
      </c>
      <c r="AF15" s="25" t="e">
        <f t="shared" si="2"/>
        <v>#DIV/0!</v>
      </c>
    </row>
    <row r="16" spans="1:32" x14ac:dyDescent="0.3">
      <c r="A16" s="79"/>
      <c r="B16" s="80" t="s">
        <v>37</v>
      </c>
      <c r="C16" s="101"/>
      <c r="D16" s="94"/>
      <c r="E16" s="94"/>
      <c r="F16" s="82"/>
      <c r="G16" s="83"/>
      <c r="H16" s="83"/>
      <c r="I16" s="83"/>
      <c r="J16" s="81"/>
      <c r="K16" s="84"/>
      <c r="L16" s="81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1"/>
      <c r="AE16" s="81">
        <f t="shared" ref="AE16:AE31" si="4">F16+H16</f>
        <v>0</v>
      </c>
      <c r="AF16" s="85" t="e">
        <f t="shared" si="2"/>
        <v>#DIV/0!</v>
      </c>
    </row>
    <row r="17" spans="1:32" x14ac:dyDescent="0.3">
      <c r="A17" s="18">
        <v>1</v>
      </c>
      <c r="B17" s="20" t="s">
        <v>38</v>
      </c>
      <c r="C17" s="22">
        <f>SUM(D17:E17)</f>
        <v>0</v>
      </c>
      <c r="D17" s="17"/>
      <c r="E17" s="17"/>
      <c r="F17" s="33"/>
      <c r="G17" s="34"/>
      <c r="H17" s="34"/>
      <c r="I17" s="34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3"/>
        <v>0</v>
      </c>
      <c r="AE17" s="15">
        <f t="shared" si="4"/>
        <v>0</v>
      </c>
      <c r="AF17" s="25" t="e">
        <f t="shared" si="2"/>
        <v>#DIV/0!</v>
      </c>
    </row>
    <row r="18" spans="1:32" x14ac:dyDescent="0.3">
      <c r="A18" s="18">
        <v>2</v>
      </c>
      <c r="B18" s="20" t="s">
        <v>39</v>
      </c>
      <c r="C18" s="22">
        <f t="shared" ref="C18:C29" si="5">SUM(D18:E18)</f>
        <v>0</v>
      </c>
      <c r="D18" s="17"/>
      <c r="E18" s="17"/>
      <c r="F18" s="33"/>
      <c r="G18" s="34"/>
      <c r="H18" s="34"/>
      <c r="I18" s="34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3"/>
        <v>0</v>
      </c>
      <c r="AE18" s="15">
        <f t="shared" si="4"/>
        <v>0</v>
      </c>
      <c r="AF18" s="25" t="e">
        <f t="shared" si="2"/>
        <v>#DIV/0!</v>
      </c>
    </row>
    <row r="19" spans="1:32" x14ac:dyDescent="0.3">
      <c r="A19" s="18">
        <v>3</v>
      </c>
      <c r="B19" s="20" t="s">
        <v>40</v>
      </c>
      <c r="C19" s="22">
        <f>SUM(D19:E19)</f>
        <v>0</v>
      </c>
      <c r="D19" s="17"/>
      <c r="E19" s="17"/>
      <c r="F19" s="33"/>
      <c r="G19" s="34"/>
      <c r="H19" s="34"/>
      <c r="I19" s="34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3"/>
        <v>0</v>
      </c>
      <c r="AE19" s="15">
        <f t="shared" si="4"/>
        <v>0</v>
      </c>
      <c r="AF19" s="25" t="e">
        <f t="shared" si="2"/>
        <v>#DIV/0!</v>
      </c>
    </row>
    <row r="20" spans="1:32" x14ac:dyDescent="0.3">
      <c r="A20" s="18">
        <v>4</v>
      </c>
      <c r="B20" s="20" t="s">
        <v>41</v>
      </c>
      <c r="C20" s="22">
        <f t="shared" si="5"/>
        <v>0</v>
      </c>
      <c r="D20" s="17"/>
      <c r="E20" s="17"/>
      <c r="F20" s="33"/>
      <c r="G20" s="34"/>
      <c r="H20" s="34"/>
      <c r="I20" s="34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3"/>
        <v>0</v>
      </c>
      <c r="AE20" s="15">
        <f t="shared" si="4"/>
        <v>0</v>
      </c>
      <c r="AF20" s="25" t="e">
        <f t="shared" si="2"/>
        <v>#DIV/0!</v>
      </c>
    </row>
    <row r="21" spans="1:32" x14ac:dyDescent="0.3">
      <c r="A21" s="18">
        <v>5</v>
      </c>
      <c r="B21" s="20" t="s">
        <v>42</v>
      </c>
      <c r="C21" s="22">
        <f t="shared" si="5"/>
        <v>0</v>
      </c>
      <c r="D21" s="17"/>
      <c r="E21" s="17"/>
      <c r="F21" s="33"/>
      <c r="G21" s="34"/>
      <c r="H21" s="34"/>
      <c r="I21" s="34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3"/>
        <v>0</v>
      </c>
      <c r="AE21" s="15">
        <f t="shared" si="4"/>
        <v>0</v>
      </c>
      <c r="AF21" s="25" t="e">
        <f t="shared" si="2"/>
        <v>#DIV/0!</v>
      </c>
    </row>
    <row r="22" spans="1:32" x14ac:dyDescent="0.3">
      <c r="A22" s="18">
        <v>6</v>
      </c>
      <c r="B22" s="20" t="s">
        <v>43</v>
      </c>
      <c r="C22" s="22">
        <f t="shared" si="5"/>
        <v>0</v>
      </c>
      <c r="D22" s="17"/>
      <c r="E22" s="17"/>
      <c r="F22" s="33"/>
      <c r="G22" s="34"/>
      <c r="H22" s="34"/>
      <c r="I22" s="34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3"/>
        <v>0</v>
      </c>
      <c r="AE22" s="15">
        <f t="shared" si="4"/>
        <v>0</v>
      </c>
      <c r="AF22" s="25" t="e">
        <f t="shared" si="2"/>
        <v>#DIV/0!</v>
      </c>
    </row>
    <row r="23" spans="1:32" x14ac:dyDescent="0.3">
      <c r="A23" s="18">
        <v>7</v>
      </c>
      <c r="B23" s="20" t="s">
        <v>44</v>
      </c>
      <c r="C23" s="22">
        <f t="shared" si="5"/>
        <v>0</v>
      </c>
      <c r="D23" s="17"/>
      <c r="E23" s="17"/>
      <c r="F23" s="33"/>
      <c r="G23" s="34"/>
      <c r="H23" s="34"/>
      <c r="I23" s="34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3"/>
        <v>0</v>
      </c>
      <c r="AE23" s="15">
        <f t="shared" si="4"/>
        <v>0</v>
      </c>
      <c r="AF23" s="25" t="e">
        <f t="shared" si="2"/>
        <v>#DIV/0!</v>
      </c>
    </row>
    <row r="24" spans="1:32" x14ac:dyDescent="0.3">
      <c r="A24" s="79"/>
      <c r="B24" s="80" t="s">
        <v>45</v>
      </c>
      <c r="C24" s="101"/>
      <c r="D24" s="94"/>
      <c r="E24" s="94"/>
      <c r="F24" s="82"/>
      <c r="G24" s="83"/>
      <c r="H24" s="83"/>
      <c r="I24" s="83"/>
      <c r="J24" s="81"/>
      <c r="K24" s="84"/>
      <c r="L24" s="81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1"/>
      <c r="AE24" s="81">
        <f t="shared" si="4"/>
        <v>0</v>
      </c>
      <c r="AF24" s="85" t="e">
        <f t="shared" si="2"/>
        <v>#DIV/0!</v>
      </c>
    </row>
    <row r="25" spans="1:32" x14ac:dyDescent="0.3">
      <c r="A25" s="18">
        <v>1</v>
      </c>
      <c r="B25" s="20" t="s">
        <v>46</v>
      </c>
      <c r="C25" s="22">
        <f t="shared" si="5"/>
        <v>0</v>
      </c>
      <c r="D25" s="17"/>
      <c r="E25" s="17"/>
      <c r="F25" s="33"/>
      <c r="G25" s="34"/>
      <c r="H25" s="34"/>
      <c r="I25" s="34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3"/>
        <v>0</v>
      </c>
      <c r="AE25" s="15">
        <f t="shared" si="4"/>
        <v>0</v>
      </c>
      <c r="AF25" s="25" t="e">
        <f t="shared" si="2"/>
        <v>#DIV/0!</v>
      </c>
    </row>
    <row r="26" spans="1:32" x14ac:dyDescent="0.3">
      <c r="A26" s="18">
        <v>2</v>
      </c>
      <c r="B26" s="20" t="s">
        <v>47</v>
      </c>
      <c r="C26" s="22">
        <f t="shared" si="5"/>
        <v>0</v>
      </c>
      <c r="D26" s="17"/>
      <c r="E26" s="17"/>
      <c r="F26" s="33"/>
      <c r="G26" s="34"/>
      <c r="H26" s="34"/>
      <c r="I26" s="34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3"/>
        <v>0</v>
      </c>
      <c r="AE26" s="15">
        <f t="shared" si="4"/>
        <v>0</v>
      </c>
      <c r="AF26" s="25" t="e">
        <f t="shared" si="2"/>
        <v>#DIV/0!</v>
      </c>
    </row>
    <row r="27" spans="1:32" x14ac:dyDescent="0.3">
      <c r="A27" s="18">
        <v>3</v>
      </c>
      <c r="B27" s="20" t="s">
        <v>48</v>
      </c>
      <c r="C27" s="22">
        <f t="shared" si="5"/>
        <v>0</v>
      </c>
      <c r="D27" s="17"/>
      <c r="E27" s="17"/>
      <c r="F27" s="33"/>
      <c r="G27" s="34"/>
      <c r="H27" s="34"/>
      <c r="I27" s="34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0</v>
      </c>
      <c r="AE27" s="15">
        <f t="shared" si="4"/>
        <v>0</v>
      </c>
      <c r="AF27" s="25" t="e">
        <f t="shared" si="2"/>
        <v>#DIV/0!</v>
      </c>
    </row>
    <row r="28" spans="1:32" x14ac:dyDescent="0.3">
      <c r="A28" s="18">
        <v>4</v>
      </c>
      <c r="B28" s="20" t="s">
        <v>49</v>
      </c>
      <c r="C28" s="22">
        <f t="shared" si="5"/>
        <v>0</v>
      </c>
      <c r="D28" s="17"/>
      <c r="E28" s="17"/>
      <c r="F28" s="33"/>
      <c r="G28" s="34"/>
      <c r="H28" s="34"/>
      <c r="I28" s="34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0</v>
      </c>
      <c r="AE28" s="15">
        <f>F28+H28</f>
        <v>0</v>
      </c>
      <c r="AF28" s="25" t="e">
        <f t="shared" si="2"/>
        <v>#DIV/0!</v>
      </c>
    </row>
    <row r="29" spans="1:32" x14ac:dyDescent="0.3">
      <c r="A29" s="18">
        <v>5</v>
      </c>
      <c r="B29" s="20" t="s">
        <v>63</v>
      </c>
      <c r="C29" s="22">
        <f t="shared" si="5"/>
        <v>0</v>
      </c>
      <c r="D29" s="17"/>
      <c r="E29" s="17"/>
      <c r="F29" s="33"/>
      <c r="G29" s="34"/>
      <c r="H29" s="34"/>
      <c r="I29" s="34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3"/>
        <v>0</v>
      </c>
      <c r="AE29" s="15">
        <f t="shared" si="4"/>
        <v>0</v>
      </c>
      <c r="AF29" s="25" t="e">
        <f t="shared" si="2"/>
        <v>#DIV/0!</v>
      </c>
    </row>
    <row r="30" spans="1:32" x14ac:dyDescent="0.3">
      <c r="A30" s="18"/>
      <c r="B30" s="20"/>
      <c r="C30" s="22"/>
      <c r="D30" s="17"/>
      <c r="E30" s="17"/>
      <c r="F30" s="33"/>
      <c r="G30" s="34"/>
      <c r="H30" s="34"/>
      <c r="I30" s="34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3"/>
        <v>0</v>
      </c>
      <c r="AE30" s="15">
        <f t="shared" si="4"/>
        <v>0</v>
      </c>
      <c r="AF30" s="25" t="e">
        <f t="shared" si="2"/>
        <v>#DIV/0!</v>
      </c>
    </row>
    <row r="31" spans="1:32" x14ac:dyDescent="0.3">
      <c r="A31" s="86"/>
      <c r="B31" s="87" t="s">
        <v>59</v>
      </c>
      <c r="C31" s="102"/>
      <c r="D31" s="88"/>
      <c r="E31" s="88"/>
      <c r="F31" s="89"/>
      <c r="G31" s="90"/>
      <c r="H31" s="90"/>
      <c r="I31" s="90"/>
      <c r="J31" s="88"/>
      <c r="K31" s="91"/>
      <c r="L31" s="88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88">
        <f t="shared" si="3"/>
        <v>0</v>
      </c>
      <c r="AE31" s="88">
        <f t="shared" si="4"/>
        <v>0</v>
      </c>
      <c r="AF31" s="92" t="e">
        <f t="shared" si="2"/>
        <v>#DIV/0!</v>
      </c>
    </row>
    <row r="32" spans="1:32" x14ac:dyDescent="0.3">
      <c r="A32" s="18"/>
      <c r="B32" s="19"/>
      <c r="C32" s="22"/>
      <c r="D32" s="15"/>
      <c r="E32" s="15"/>
      <c r="F32" s="49"/>
      <c r="G32" s="34"/>
      <c r="H32" s="34"/>
      <c r="I32" s="34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57"/>
      <c r="B33" s="57" t="s">
        <v>50</v>
      </c>
      <c r="C33" s="22">
        <f t="shared" ref="C33:H33" si="6">SUM(C9:C31)</f>
        <v>0</v>
      </c>
      <c r="D33" s="22">
        <f t="shared" si="6"/>
        <v>0</v>
      </c>
      <c r="E33" s="22">
        <f t="shared" si="6"/>
        <v>0</v>
      </c>
      <c r="F33" s="22">
        <f t="shared" si="6"/>
        <v>0</v>
      </c>
      <c r="G33" s="22">
        <f t="shared" si="6"/>
        <v>0</v>
      </c>
      <c r="H33" s="22">
        <f t="shared" si="6"/>
        <v>0</v>
      </c>
      <c r="I33" s="22">
        <f t="shared" ref="I33:AC33" si="7">SUM(I9:I31)</f>
        <v>0</v>
      </c>
      <c r="J33" s="22">
        <f t="shared" si="7"/>
        <v>0</v>
      </c>
      <c r="K33" s="22">
        <f t="shared" si="7"/>
        <v>0</v>
      </c>
      <c r="L33" s="22">
        <f t="shared" si="7"/>
        <v>0</v>
      </c>
      <c r="M33" s="22">
        <f t="shared" si="7"/>
        <v>0</v>
      </c>
      <c r="N33" s="22">
        <f t="shared" si="7"/>
        <v>0</v>
      </c>
      <c r="O33" s="22">
        <f t="shared" si="7"/>
        <v>0</v>
      </c>
      <c r="P33" s="22">
        <f t="shared" si="7"/>
        <v>0</v>
      </c>
      <c r="Q33" s="22">
        <f t="shared" si="7"/>
        <v>0</v>
      </c>
      <c r="R33" s="22">
        <f t="shared" si="7"/>
        <v>0</v>
      </c>
      <c r="S33" s="22">
        <f t="shared" si="7"/>
        <v>0</v>
      </c>
      <c r="T33" s="22">
        <f t="shared" si="7"/>
        <v>0</v>
      </c>
      <c r="U33" s="22">
        <f t="shared" si="7"/>
        <v>0</v>
      </c>
      <c r="V33" s="22">
        <f t="shared" si="7"/>
        <v>0</v>
      </c>
      <c r="W33" s="22">
        <f t="shared" si="7"/>
        <v>0</v>
      </c>
      <c r="X33" s="22">
        <f t="shared" si="7"/>
        <v>0</v>
      </c>
      <c r="Y33" s="22">
        <f t="shared" si="7"/>
        <v>0</v>
      </c>
      <c r="Z33" s="22">
        <f t="shared" si="7"/>
        <v>0</v>
      </c>
      <c r="AA33" s="22">
        <f t="shared" si="7"/>
        <v>0</v>
      </c>
      <c r="AB33" s="22">
        <f t="shared" si="7"/>
        <v>0</v>
      </c>
      <c r="AC33" s="22">
        <f t="shared" si="7"/>
        <v>0</v>
      </c>
      <c r="AD33" s="22">
        <f>SUM(AD9:AD30)</f>
        <v>0</v>
      </c>
      <c r="AE33" s="22">
        <f>SUM(AE9:AE30)</f>
        <v>0</v>
      </c>
      <c r="AF33" s="26" t="e">
        <f>AE33/AD33</f>
        <v>#DIV/0!</v>
      </c>
    </row>
    <row r="34" spans="1:32" s="11" customFormat="1" x14ac:dyDescent="0.3">
      <c r="A34" s="54"/>
      <c r="B34" s="5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69</v>
      </c>
      <c r="C35" s="11"/>
      <c r="D35" s="97">
        <f>D33</f>
        <v>0</v>
      </c>
      <c r="E35" s="14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9"/>
      <c r="AE35" s="9"/>
    </row>
    <row r="36" spans="1:32" ht="19.5" thickBot="1" x14ac:dyDescent="0.35">
      <c r="B36" s="11" t="s">
        <v>51</v>
      </c>
      <c r="C36" s="11"/>
      <c r="D36" s="99">
        <f>SUM(D35*0.3)</f>
        <v>0</v>
      </c>
      <c r="E36" s="95"/>
      <c r="AD36" s="11"/>
      <c r="AE36" s="9"/>
    </row>
    <row r="37" spans="1:32" ht="19.5" thickTop="1" x14ac:dyDescent="0.3">
      <c r="C37" s="11"/>
      <c r="D37" s="9"/>
      <c r="E37" s="96"/>
      <c r="AD37" s="9"/>
      <c r="AE37" s="9"/>
      <c r="AF37" s="53"/>
    </row>
    <row r="38" spans="1:32" x14ac:dyDescent="0.3">
      <c r="B38" s="9" t="s">
        <v>68</v>
      </c>
      <c r="C38" s="11"/>
      <c r="D38" s="95">
        <f>SUM(AE33)</f>
        <v>0</v>
      </c>
      <c r="E38" s="53"/>
    </row>
    <row r="39" spans="1:32" x14ac:dyDescent="0.3">
      <c r="B39" s="11" t="s">
        <v>66</v>
      </c>
      <c r="D39" s="98" t="e">
        <f>SUM(D38/D35)</f>
        <v>#DIV/0!</v>
      </c>
    </row>
    <row r="41" spans="1:32" x14ac:dyDescent="0.3">
      <c r="B41" s="9" t="s">
        <v>70</v>
      </c>
      <c r="C41" s="11"/>
      <c r="D41" s="96">
        <f>D38-D36</f>
        <v>0</v>
      </c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31496062992125984" right="0.19685039370078741" top="0.39370078740157483" bottom="0.11811023622047245" header="0.31496062992125984" footer="0.19685039370078741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25"/>
  <sheetViews>
    <sheetView workbookViewId="0">
      <selection activeCell="J17" sqref="J17"/>
    </sheetView>
  </sheetViews>
  <sheetFormatPr defaultColWidth="8.75" defaultRowHeight="18" x14ac:dyDescent="0.25"/>
  <cols>
    <col min="1" max="1" width="8.75" style="31"/>
    <col min="2" max="2" width="28.75" style="31" customWidth="1"/>
    <col min="3" max="4" width="12.25" style="37" bestFit="1" customWidth="1"/>
    <col min="5" max="5" width="12.875" style="31" customWidth="1"/>
    <col min="6" max="6" width="21.25" style="31" customWidth="1"/>
    <col min="7" max="7" width="13.375" style="37" bestFit="1" customWidth="1"/>
    <col min="8" max="8" width="20.125" style="31" customWidth="1"/>
    <col min="9" max="9" width="15.875" style="37" customWidth="1"/>
    <col min="10" max="10" width="14.5" style="38" customWidth="1"/>
    <col min="11" max="11" width="13.625" style="38" customWidth="1"/>
    <col min="12" max="12" width="13.25" style="31" customWidth="1"/>
    <col min="13" max="13" width="21.875" style="31" customWidth="1"/>
    <col min="14" max="14" width="9.875" style="31" customWidth="1"/>
    <col min="15" max="15" width="10.625" style="31" customWidth="1"/>
    <col min="16" max="16" width="13.5" style="31" customWidth="1"/>
    <col min="17" max="17" width="12" style="31" customWidth="1"/>
    <col min="18" max="16384" width="8.75" style="31"/>
  </cols>
  <sheetData>
    <row r="1" spans="1:17" s="29" customFormat="1" ht="18.75" x14ac:dyDescent="0.2">
      <c r="A1" s="122" t="s">
        <v>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s="29" customFormat="1" ht="18.75" x14ac:dyDescent="0.2">
      <c r="A2" s="122" t="s">
        <v>72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s="29" customFormat="1" ht="18.75" x14ac:dyDescent="0.2">
      <c r="A3" s="122" t="s">
        <v>61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6" spans="1:17" s="29" customFormat="1" ht="18.75" x14ac:dyDescent="0.2">
      <c r="A6" s="123" t="s">
        <v>1</v>
      </c>
      <c r="B6" s="123" t="s">
        <v>2</v>
      </c>
      <c r="C6" s="124" t="s">
        <v>20</v>
      </c>
      <c r="D6" s="124" t="s">
        <v>3</v>
      </c>
      <c r="E6" s="125" t="s">
        <v>4</v>
      </c>
      <c r="F6" s="126" t="s">
        <v>5</v>
      </c>
      <c r="G6" s="126"/>
      <c r="H6" s="127" t="s">
        <v>6</v>
      </c>
      <c r="I6" s="127"/>
      <c r="J6" s="127" t="s">
        <v>7</v>
      </c>
      <c r="K6" s="127" t="s">
        <v>8</v>
      </c>
      <c r="L6" s="127"/>
      <c r="M6" s="128" t="s">
        <v>21</v>
      </c>
      <c r="N6" s="129" t="s">
        <v>22</v>
      </c>
      <c r="O6" s="130"/>
      <c r="P6" s="121" t="s">
        <v>57</v>
      </c>
      <c r="Q6" s="121" t="s">
        <v>64</v>
      </c>
    </row>
    <row r="7" spans="1:17" s="29" customFormat="1" ht="37.5" x14ac:dyDescent="0.2">
      <c r="A7" s="123"/>
      <c r="B7" s="123"/>
      <c r="C7" s="124"/>
      <c r="D7" s="124"/>
      <c r="E7" s="125"/>
      <c r="F7" s="59" t="s">
        <v>9</v>
      </c>
      <c r="G7" s="58" t="s">
        <v>14</v>
      </c>
      <c r="H7" s="58" t="s">
        <v>10</v>
      </c>
      <c r="I7" s="58" t="s">
        <v>11</v>
      </c>
      <c r="J7" s="127"/>
      <c r="K7" s="127"/>
      <c r="L7" s="127"/>
      <c r="M7" s="128"/>
      <c r="N7" s="64" t="s">
        <v>23</v>
      </c>
      <c r="O7" s="65" t="s">
        <v>24</v>
      </c>
      <c r="P7" s="121"/>
      <c r="Q7" s="121"/>
    </row>
    <row r="8" spans="1:17" s="45" customFormat="1" ht="18.75" x14ac:dyDescent="0.2">
      <c r="A8" s="42">
        <v>1</v>
      </c>
      <c r="B8" s="48"/>
      <c r="C8" s="49"/>
      <c r="D8" s="49"/>
      <c r="E8" s="50"/>
      <c r="F8" s="48"/>
      <c r="G8" s="43"/>
      <c r="H8" s="48"/>
      <c r="I8" s="49"/>
      <c r="J8" s="50"/>
      <c r="K8" s="44"/>
      <c r="L8" s="47"/>
      <c r="M8" s="66"/>
      <c r="N8" s="67"/>
      <c r="O8" s="67"/>
      <c r="P8" s="61"/>
      <c r="Q8" s="60"/>
    </row>
    <row r="9" spans="1:17" s="45" customFormat="1" ht="18.75" x14ac:dyDescent="0.2">
      <c r="A9" s="42">
        <v>2</v>
      </c>
      <c r="B9" s="48"/>
      <c r="C9" s="49"/>
      <c r="D9" s="49"/>
      <c r="E9" s="50"/>
      <c r="F9" s="48"/>
      <c r="G9" s="52"/>
      <c r="H9" s="48"/>
      <c r="I9" s="49"/>
      <c r="J9" s="50"/>
      <c r="K9" s="44"/>
      <c r="L9" s="47"/>
      <c r="M9" s="66"/>
      <c r="N9" s="67"/>
      <c r="O9" s="67"/>
      <c r="P9" s="61"/>
      <c r="Q9" s="60"/>
    </row>
    <row r="10" spans="1:17" s="45" customFormat="1" ht="18.75" x14ac:dyDescent="0.2">
      <c r="A10" s="42">
        <v>3</v>
      </c>
      <c r="B10" s="48"/>
      <c r="C10" s="49"/>
      <c r="D10" s="49"/>
      <c r="E10" s="50"/>
      <c r="F10" s="48"/>
      <c r="G10" s="43"/>
      <c r="H10" s="48"/>
      <c r="I10" s="49"/>
      <c r="J10" s="50"/>
      <c r="K10" s="44"/>
      <c r="L10" s="47"/>
      <c r="M10" s="66"/>
      <c r="N10" s="67"/>
      <c r="O10" s="67"/>
      <c r="P10" s="61"/>
      <c r="Q10" s="69"/>
    </row>
    <row r="11" spans="1:17" s="45" customFormat="1" ht="18.75" x14ac:dyDescent="0.2">
      <c r="A11" s="42">
        <v>4</v>
      </c>
      <c r="B11" s="48"/>
      <c r="C11" s="49"/>
      <c r="D11" s="49"/>
      <c r="E11" s="50"/>
      <c r="F11" s="48"/>
      <c r="G11" s="52"/>
      <c r="H11" s="48"/>
      <c r="I11" s="49"/>
      <c r="J11" s="50"/>
      <c r="K11" s="44"/>
      <c r="L11" s="47"/>
      <c r="M11" s="66"/>
      <c r="N11" s="67"/>
      <c r="O11" s="67"/>
      <c r="P11" s="61"/>
      <c r="Q11" s="60"/>
    </row>
    <row r="12" spans="1:17" s="45" customFormat="1" ht="18.75" x14ac:dyDescent="0.2">
      <c r="A12" s="42">
        <v>5</v>
      </c>
      <c r="B12" s="48"/>
      <c r="C12" s="49"/>
      <c r="D12" s="49"/>
      <c r="E12" s="50"/>
      <c r="F12" s="48"/>
      <c r="G12" s="52"/>
      <c r="H12" s="48"/>
      <c r="I12" s="49"/>
      <c r="J12" s="50"/>
      <c r="K12" s="44"/>
      <c r="L12" s="47"/>
      <c r="M12" s="66"/>
      <c r="N12" s="67"/>
      <c r="O12" s="67"/>
      <c r="P12" s="61"/>
      <c r="Q12" s="60"/>
    </row>
    <row r="13" spans="1:17" s="46" customFormat="1" ht="18.75" x14ac:dyDescent="0.2">
      <c r="A13" s="42">
        <v>6</v>
      </c>
      <c r="B13" s="48"/>
      <c r="C13" s="49"/>
      <c r="D13" s="49"/>
      <c r="E13" s="50"/>
      <c r="F13" s="48"/>
      <c r="G13" s="43"/>
      <c r="H13" s="48"/>
      <c r="I13" s="49"/>
      <c r="J13" s="50"/>
      <c r="K13" s="44"/>
      <c r="L13" s="47"/>
      <c r="M13" s="66"/>
      <c r="N13" s="67"/>
      <c r="O13" s="67"/>
      <c r="P13" s="61"/>
      <c r="Q13" s="60"/>
    </row>
    <row r="14" spans="1:17" s="46" customFormat="1" ht="18.75" x14ac:dyDescent="0.2">
      <c r="A14" s="42">
        <v>7</v>
      </c>
      <c r="B14" s="48"/>
      <c r="C14" s="49"/>
      <c r="D14" s="49"/>
      <c r="E14" s="50"/>
      <c r="F14" s="48"/>
      <c r="G14" s="43"/>
      <c r="H14" s="48"/>
      <c r="I14" s="49"/>
      <c r="J14" s="50"/>
      <c r="K14" s="44"/>
      <c r="L14" s="47"/>
      <c r="M14" s="66"/>
      <c r="N14" s="67"/>
      <c r="O14" s="67"/>
      <c r="P14" s="61"/>
      <c r="Q14" s="60"/>
    </row>
    <row r="15" spans="1:17" s="46" customFormat="1" ht="18.75" x14ac:dyDescent="0.2">
      <c r="A15" s="42">
        <v>8</v>
      </c>
      <c r="B15" s="48"/>
      <c r="C15" s="49"/>
      <c r="D15" s="49"/>
      <c r="E15" s="50"/>
      <c r="F15" s="48"/>
      <c r="G15" s="43"/>
      <c r="H15" s="48"/>
      <c r="I15" s="49"/>
      <c r="J15" s="50"/>
      <c r="K15" s="44"/>
      <c r="L15" s="47"/>
      <c r="M15" s="66"/>
      <c r="N15" s="67"/>
      <c r="O15" s="67"/>
      <c r="P15" s="61"/>
      <c r="Q15" s="60"/>
    </row>
    <row r="16" spans="1:17" s="46" customFormat="1" ht="18.75" x14ac:dyDescent="0.2">
      <c r="A16" s="42">
        <v>9</v>
      </c>
      <c r="B16" s="48"/>
      <c r="C16" s="49"/>
      <c r="D16" s="49"/>
      <c r="E16" s="50"/>
      <c r="F16" s="48"/>
      <c r="G16" s="43"/>
      <c r="H16" s="48"/>
      <c r="I16" s="49"/>
      <c r="J16" s="50"/>
      <c r="K16" s="44"/>
      <c r="L16" s="47"/>
      <c r="M16" s="66"/>
      <c r="N16" s="67"/>
      <c r="O16" s="67"/>
      <c r="P16" s="61"/>
      <c r="Q16" s="60"/>
    </row>
    <row r="17" spans="1:17" s="46" customFormat="1" ht="18.75" x14ac:dyDescent="0.2">
      <c r="A17" s="42">
        <v>10</v>
      </c>
      <c r="B17" s="48"/>
      <c r="C17" s="49"/>
      <c r="D17" s="49"/>
      <c r="E17" s="50"/>
      <c r="F17" s="48"/>
      <c r="G17" s="43"/>
      <c r="H17" s="48"/>
      <c r="I17" s="49"/>
      <c r="J17" s="50"/>
      <c r="K17" s="44"/>
      <c r="L17" s="47"/>
      <c r="M17" s="66"/>
      <c r="N17" s="67"/>
      <c r="O17" s="67"/>
      <c r="P17" s="61"/>
      <c r="Q17" s="60"/>
    </row>
    <row r="18" spans="1:17" s="46" customFormat="1" ht="18.75" x14ac:dyDescent="0.2">
      <c r="A18" s="42">
        <v>11</v>
      </c>
      <c r="B18" s="48"/>
      <c r="C18" s="49"/>
      <c r="D18" s="49"/>
      <c r="E18" s="50"/>
      <c r="F18" s="48"/>
      <c r="G18" s="43"/>
      <c r="H18" s="48"/>
      <c r="I18" s="49"/>
      <c r="J18" s="50"/>
      <c r="K18" s="44"/>
      <c r="L18" s="47"/>
      <c r="M18" s="66"/>
      <c r="N18" s="67"/>
      <c r="O18" s="67"/>
      <c r="P18" s="61"/>
      <c r="Q18" s="60"/>
    </row>
    <row r="19" spans="1:17" ht="18.75" x14ac:dyDescent="0.3">
      <c r="A19" s="30">
        <v>12</v>
      </c>
      <c r="B19" s="39"/>
      <c r="C19" s="40"/>
      <c r="D19" s="40"/>
      <c r="E19" s="41"/>
      <c r="F19" s="39"/>
      <c r="G19" s="40"/>
      <c r="H19" s="39"/>
      <c r="I19" s="40"/>
      <c r="J19" s="41"/>
      <c r="K19" s="41"/>
      <c r="L19" s="32"/>
      <c r="M19" s="68"/>
      <c r="N19" s="68"/>
      <c r="O19" s="68"/>
      <c r="P19" s="62"/>
      <c r="Q19" s="63"/>
    </row>
    <row r="20" spans="1:17" ht="18.75" x14ac:dyDescent="0.3">
      <c r="A20" s="30">
        <v>13</v>
      </c>
      <c r="B20" s="39"/>
      <c r="C20" s="40"/>
      <c r="D20" s="40"/>
      <c r="E20" s="41"/>
      <c r="F20" s="39"/>
      <c r="G20" s="40"/>
      <c r="H20" s="39"/>
      <c r="I20" s="40"/>
      <c r="J20" s="41"/>
      <c r="K20" s="41"/>
      <c r="L20" s="32"/>
      <c r="M20" s="68"/>
      <c r="N20" s="68"/>
      <c r="O20" s="68"/>
      <c r="P20" s="62"/>
      <c r="Q20" s="63"/>
    </row>
    <row r="21" spans="1:17" ht="18.75" x14ac:dyDescent="0.3">
      <c r="A21" s="30">
        <v>14</v>
      </c>
      <c r="B21" s="39"/>
      <c r="C21" s="40"/>
      <c r="D21" s="40"/>
      <c r="E21" s="41"/>
      <c r="F21" s="39"/>
      <c r="G21" s="40"/>
      <c r="H21" s="39"/>
      <c r="I21" s="40"/>
      <c r="J21" s="41"/>
      <c r="K21" s="41"/>
      <c r="L21" s="32"/>
      <c r="M21" s="68"/>
      <c r="N21" s="68"/>
      <c r="O21" s="68"/>
      <c r="P21" s="62"/>
      <c r="Q21" s="63"/>
    </row>
    <row r="22" spans="1:17" ht="18.75" x14ac:dyDescent="0.3">
      <c r="A22" s="30">
        <v>15</v>
      </c>
      <c r="B22" s="39"/>
      <c r="C22" s="40"/>
      <c r="D22" s="40"/>
      <c r="E22" s="41"/>
      <c r="F22" s="39"/>
      <c r="G22" s="40"/>
      <c r="H22" s="39"/>
      <c r="I22" s="40"/>
      <c r="J22" s="41"/>
      <c r="K22" s="41"/>
      <c r="L22" s="32"/>
      <c r="M22" s="68"/>
      <c r="N22" s="68"/>
      <c r="O22" s="68"/>
      <c r="P22" s="62"/>
      <c r="Q22" s="63"/>
    </row>
    <row r="23" spans="1:17" ht="18.75" x14ac:dyDescent="0.3">
      <c r="A23" s="30">
        <v>16</v>
      </c>
      <c r="B23" s="39"/>
      <c r="C23" s="40"/>
      <c r="D23" s="40"/>
      <c r="E23" s="41"/>
      <c r="F23" s="39"/>
      <c r="G23" s="40"/>
      <c r="H23" s="39"/>
      <c r="I23" s="40"/>
      <c r="J23" s="41"/>
      <c r="K23" s="41"/>
      <c r="L23" s="32"/>
      <c r="M23" s="68"/>
      <c r="N23" s="68"/>
      <c r="O23" s="68"/>
      <c r="P23" s="62"/>
      <c r="Q23" s="63"/>
    </row>
    <row r="24" spans="1:17" ht="18.75" x14ac:dyDescent="0.3">
      <c r="A24" s="30">
        <v>17</v>
      </c>
      <c r="B24" s="39"/>
      <c r="C24" s="40"/>
      <c r="D24" s="40"/>
      <c r="E24" s="41"/>
      <c r="F24" s="39"/>
      <c r="G24" s="40"/>
      <c r="H24" s="39"/>
      <c r="I24" s="40"/>
      <c r="J24" s="41"/>
      <c r="K24" s="41"/>
      <c r="L24" s="32"/>
      <c r="M24" s="68"/>
      <c r="N24" s="68"/>
      <c r="O24" s="68"/>
      <c r="P24" s="62"/>
      <c r="Q24" s="63"/>
    </row>
    <row r="25" spans="1:17" ht="18.75" x14ac:dyDescent="0.3">
      <c r="A25" s="30">
        <v>18</v>
      </c>
      <c r="B25" s="39"/>
      <c r="C25" s="40"/>
      <c r="D25" s="40"/>
      <c r="E25" s="41"/>
      <c r="F25" s="39"/>
      <c r="G25" s="40"/>
      <c r="H25" s="39"/>
      <c r="I25" s="40"/>
      <c r="J25" s="41"/>
      <c r="K25" s="41"/>
      <c r="L25" s="32"/>
      <c r="M25" s="68"/>
      <c r="N25" s="68"/>
      <c r="O25" s="68"/>
      <c r="P25" s="62"/>
      <c r="Q25" s="63"/>
    </row>
  </sheetData>
  <mergeCells count="16">
    <mergeCell ref="Q6:Q7"/>
    <mergeCell ref="A1:Q1"/>
    <mergeCell ref="A2:Q2"/>
    <mergeCell ref="A3:Q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  <mergeCell ref="N6:O6"/>
    <mergeCell ref="P6:P7"/>
  </mergeCells>
  <pageMargins left="0.51181102362204722" right="0.31496062992125984" top="0.55118110236220474" bottom="0.35433070866141736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1"/>
  <sheetViews>
    <sheetView topLeftCell="B1" zoomScaleSheetLayoutView="100" workbookViewId="0">
      <selection activeCell="E18" sqref="E18"/>
    </sheetView>
  </sheetViews>
  <sheetFormatPr defaultColWidth="8.75" defaultRowHeight="18.75" x14ac:dyDescent="0.3"/>
  <cols>
    <col min="1" max="1" width="8.75" style="9"/>
    <col min="2" max="2" width="39.875" style="9" customWidth="1"/>
    <col min="3" max="3" width="15.75" style="13" customWidth="1"/>
    <col min="4" max="4" width="17.5" style="13" customWidth="1"/>
    <col min="5" max="5" width="19.625" style="13" customWidth="1"/>
    <col min="6" max="6" width="13.25" style="13" customWidth="1"/>
    <col min="7" max="7" width="15" style="13" customWidth="1"/>
    <col min="8" max="8" width="13.5" style="13" customWidth="1"/>
    <col min="9" max="9" width="14.625" style="13" customWidth="1"/>
    <col min="10" max="10" width="13.5" style="13" hidden="1" customWidth="1"/>
    <col min="11" max="11" width="14.625" style="13" hidden="1" customWidth="1"/>
    <col min="12" max="12" width="13.5" style="13" hidden="1" customWidth="1"/>
    <col min="13" max="28" width="14.625" style="13" hidden="1" customWidth="1"/>
    <col min="29" max="29" width="17.375" style="13" hidden="1" customWidth="1"/>
    <col min="30" max="30" width="15.875" style="13" customWidth="1"/>
    <col min="31" max="31" width="16.875" style="13" customWidth="1"/>
    <col min="32" max="32" width="14.75" style="9" customWidth="1"/>
    <col min="33" max="16384" width="8.75" style="9"/>
  </cols>
  <sheetData>
    <row r="1" spans="1:32" x14ac:dyDescent="0.3">
      <c r="A1" s="119" t="s">
        <v>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</row>
    <row r="2" spans="1:32" x14ac:dyDescent="0.3">
      <c r="A2" s="119" t="s">
        <v>78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</row>
    <row r="3" spans="1:32" x14ac:dyDescent="0.3">
      <c r="A3" s="120" t="s">
        <v>79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1:32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x14ac:dyDescent="0.3">
      <c r="A5" s="54"/>
      <c r="B5" s="54"/>
      <c r="C5" s="54"/>
      <c r="D5" s="54"/>
      <c r="E5" s="54"/>
      <c r="F5" s="114">
        <v>23651</v>
      </c>
      <c r="G5" s="115"/>
      <c r="H5" s="114">
        <v>23682</v>
      </c>
      <c r="I5" s="115"/>
      <c r="J5" s="114">
        <v>23712</v>
      </c>
      <c r="K5" s="115"/>
      <c r="L5" s="114">
        <v>23743</v>
      </c>
      <c r="M5" s="115"/>
      <c r="N5" s="114">
        <v>23774</v>
      </c>
      <c r="O5" s="115"/>
      <c r="P5" s="114">
        <v>23802</v>
      </c>
      <c r="Q5" s="115"/>
      <c r="R5" s="114">
        <v>23833</v>
      </c>
      <c r="S5" s="115"/>
      <c r="T5" s="114">
        <v>23863</v>
      </c>
      <c r="U5" s="115"/>
      <c r="V5" s="114">
        <v>23894</v>
      </c>
      <c r="W5" s="115"/>
      <c r="X5" s="114">
        <v>23924</v>
      </c>
      <c r="Y5" s="115"/>
      <c r="Z5" s="114">
        <v>23955</v>
      </c>
      <c r="AA5" s="115"/>
      <c r="AB5" s="114">
        <v>23986</v>
      </c>
      <c r="AC5" s="115"/>
      <c r="AD5" s="116" t="s">
        <v>55</v>
      </c>
      <c r="AE5" s="117"/>
      <c r="AF5" s="118"/>
    </row>
    <row r="6" spans="1:32" ht="36" customHeight="1" x14ac:dyDescent="0.3">
      <c r="A6" s="110" t="s">
        <v>25</v>
      </c>
      <c r="B6" s="110" t="s">
        <v>26</v>
      </c>
      <c r="C6" s="111" t="s">
        <v>62</v>
      </c>
      <c r="D6" s="112"/>
      <c r="E6" s="113"/>
      <c r="F6" s="113" t="s">
        <v>27</v>
      </c>
      <c r="G6" s="109" t="s">
        <v>28</v>
      </c>
      <c r="H6" s="109" t="s">
        <v>27</v>
      </c>
      <c r="I6" s="109" t="s">
        <v>28</v>
      </c>
      <c r="J6" s="109" t="s">
        <v>27</v>
      </c>
      <c r="K6" s="111" t="s">
        <v>28</v>
      </c>
      <c r="L6" s="106" t="s">
        <v>27</v>
      </c>
      <c r="M6" s="106" t="s">
        <v>28</v>
      </c>
      <c r="N6" s="106" t="s">
        <v>27</v>
      </c>
      <c r="O6" s="106" t="s">
        <v>28</v>
      </c>
      <c r="P6" s="106" t="s">
        <v>27</v>
      </c>
      <c r="Q6" s="106" t="s">
        <v>28</v>
      </c>
      <c r="R6" s="106" t="s">
        <v>27</v>
      </c>
      <c r="S6" s="106" t="s">
        <v>28</v>
      </c>
      <c r="T6" s="106" t="s">
        <v>27</v>
      </c>
      <c r="U6" s="106" t="s">
        <v>28</v>
      </c>
      <c r="V6" s="106" t="s">
        <v>27</v>
      </c>
      <c r="W6" s="106" t="s">
        <v>28</v>
      </c>
      <c r="X6" s="106" t="s">
        <v>27</v>
      </c>
      <c r="Y6" s="106" t="s">
        <v>28</v>
      </c>
      <c r="Z6" s="106" t="s">
        <v>27</v>
      </c>
      <c r="AA6" s="106" t="s">
        <v>28</v>
      </c>
      <c r="AB6" s="106" t="s">
        <v>27</v>
      </c>
      <c r="AC6" s="106" t="s">
        <v>28</v>
      </c>
      <c r="AD6" s="109" t="s">
        <v>52</v>
      </c>
      <c r="AE6" s="109" t="s">
        <v>54</v>
      </c>
      <c r="AF6" s="108" t="s">
        <v>29</v>
      </c>
    </row>
    <row r="7" spans="1:32" s="10" customFormat="1" ht="27.75" customHeight="1" x14ac:dyDescent="0.2">
      <c r="A7" s="110"/>
      <c r="B7" s="110"/>
      <c r="C7" s="55" t="s">
        <v>67</v>
      </c>
      <c r="D7" s="56" t="s">
        <v>27</v>
      </c>
      <c r="E7" s="56" t="s">
        <v>28</v>
      </c>
      <c r="F7" s="113"/>
      <c r="G7" s="109"/>
      <c r="H7" s="109"/>
      <c r="I7" s="109"/>
      <c r="J7" s="109"/>
      <c r="K7" s="111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9"/>
      <c r="AE7" s="109"/>
      <c r="AF7" s="108"/>
    </row>
    <row r="8" spans="1:32" s="10" customFormat="1" ht="21.6" customHeight="1" x14ac:dyDescent="0.2">
      <c r="A8" s="71"/>
      <c r="B8" s="72" t="s">
        <v>58</v>
      </c>
      <c r="C8" s="73"/>
      <c r="D8" s="74"/>
      <c r="E8" s="74"/>
      <c r="F8" s="74"/>
      <c r="G8" s="73"/>
      <c r="H8" s="73"/>
      <c r="I8" s="73"/>
      <c r="J8" s="73"/>
      <c r="K8" s="75"/>
      <c r="L8" s="76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3"/>
      <c r="AE8" s="73"/>
      <c r="AF8" s="78"/>
    </row>
    <row r="9" spans="1:32" x14ac:dyDescent="0.3">
      <c r="A9" s="18"/>
      <c r="B9" s="19" t="s">
        <v>30</v>
      </c>
      <c r="C9" s="15"/>
      <c r="D9" s="17"/>
      <c r="E9" s="17"/>
      <c r="F9" s="17"/>
      <c r="G9" s="15"/>
      <c r="H9" s="15"/>
      <c r="I9" s="15"/>
      <c r="J9" s="15"/>
      <c r="K9" s="23"/>
      <c r="L9" s="15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5"/>
      <c r="AE9" s="15"/>
      <c r="AF9" s="20"/>
    </row>
    <row r="10" spans="1:32" ht="21.75" x14ac:dyDescent="0.5">
      <c r="A10" s="18">
        <v>1</v>
      </c>
      <c r="B10" s="20" t="s">
        <v>31</v>
      </c>
      <c r="C10" s="104">
        <v>84838937</v>
      </c>
      <c r="D10" s="17">
        <v>84500000</v>
      </c>
      <c r="E10" s="17"/>
      <c r="F10" s="33"/>
      <c r="G10" s="34"/>
      <c r="H10" s="34"/>
      <c r="I10" s="34"/>
      <c r="J10" s="15"/>
      <c r="K10" s="23"/>
      <c r="L10" s="15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5">
        <f>SUM(F10:AC10)</f>
        <v>0</v>
      </c>
      <c r="AE10" s="15">
        <f>F10+H10</f>
        <v>0</v>
      </c>
      <c r="AF10" s="25" t="e">
        <f>AE10/AD10</f>
        <v>#DIV/0!</v>
      </c>
    </row>
    <row r="11" spans="1:32" ht="21.75" x14ac:dyDescent="0.5">
      <c r="A11" s="18">
        <v>2</v>
      </c>
      <c r="B11" s="21" t="s">
        <v>32</v>
      </c>
      <c r="C11" s="105">
        <v>1800000</v>
      </c>
      <c r="D11" s="17">
        <v>1800000</v>
      </c>
      <c r="E11" s="17"/>
      <c r="F11" s="33"/>
      <c r="G11" s="34"/>
      <c r="H11" s="34"/>
      <c r="I11" s="34"/>
      <c r="J11" s="15"/>
      <c r="K11" s="23"/>
      <c r="L11" s="15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15">
        <f>SUM(F11:AC11)</f>
        <v>0</v>
      </c>
      <c r="AE11" s="15">
        <f t="shared" ref="AE11:AE14" si="0">F11+H11</f>
        <v>0</v>
      </c>
      <c r="AF11" s="25" t="e">
        <f t="shared" ref="AF11:AF31" si="1">AE11/AD11</f>
        <v>#DIV/0!</v>
      </c>
    </row>
    <row r="12" spans="1:32" x14ac:dyDescent="0.3">
      <c r="A12" s="18">
        <v>3</v>
      </c>
      <c r="B12" s="21" t="s">
        <v>33</v>
      </c>
      <c r="C12" s="22">
        <v>1400000</v>
      </c>
      <c r="D12" s="17">
        <v>1000000</v>
      </c>
      <c r="E12" s="17"/>
      <c r="F12" s="33"/>
      <c r="G12" s="34"/>
      <c r="H12" s="34"/>
      <c r="I12" s="34"/>
      <c r="J12" s="15"/>
      <c r="K12" s="23"/>
      <c r="L12" s="15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15">
        <f>SUM(F12:AC12)</f>
        <v>0</v>
      </c>
      <c r="AE12" s="15">
        <f>F12+H12</f>
        <v>0</v>
      </c>
      <c r="AF12" s="25" t="e">
        <f t="shared" si="1"/>
        <v>#DIV/0!</v>
      </c>
    </row>
    <row r="13" spans="1:32" x14ac:dyDescent="0.3">
      <c r="A13" s="18">
        <v>4</v>
      </c>
      <c r="B13" s="21" t="s">
        <v>34</v>
      </c>
      <c r="C13" s="22">
        <v>6000000</v>
      </c>
      <c r="D13" s="17">
        <v>4000000</v>
      </c>
      <c r="E13" s="17"/>
      <c r="F13" s="33"/>
      <c r="G13" s="34"/>
      <c r="H13" s="34"/>
      <c r="I13" s="34"/>
      <c r="J13" s="15"/>
      <c r="K13" s="23"/>
      <c r="L13" s="1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15">
        <f>SUM(F13:AC13)</f>
        <v>0</v>
      </c>
      <c r="AE13" s="15">
        <f>F13+H13</f>
        <v>0</v>
      </c>
      <c r="AF13" s="25" t="e">
        <f t="shared" si="1"/>
        <v>#DIV/0!</v>
      </c>
    </row>
    <row r="14" spans="1:32" x14ac:dyDescent="0.3">
      <c r="A14" s="18">
        <v>5</v>
      </c>
      <c r="B14" s="21" t="s">
        <v>35</v>
      </c>
      <c r="C14" s="22">
        <v>0</v>
      </c>
      <c r="D14" s="17">
        <v>0</v>
      </c>
      <c r="E14" s="17"/>
      <c r="F14" s="33"/>
      <c r="G14" s="34"/>
      <c r="H14" s="34"/>
      <c r="I14" s="34"/>
      <c r="J14" s="15"/>
      <c r="K14" s="23"/>
      <c r="L14" s="15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5">
        <f t="shared" ref="AD14:AD31" si="2">SUM(F14:AC14)</f>
        <v>0</v>
      </c>
      <c r="AE14" s="15">
        <f t="shared" si="0"/>
        <v>0</v>
      </c>
      <c r="AF14" s="25" t="e">
        <f t="shared" si="1"/>
        <v>#DIV/0!</v>
      </c>
    </row>
    <row r="15" spans="1:32" x14ac:dyDescent="0.3">
      <c r="A15" s="18">
        <v>6</v>
      </c>
      <c r="B15" s="20" t="s">
        <v>36</v>
      </c>
      <c r="C15" s="100">
        <v>2300000</v>
      </c>
      <c r="D15" s="93">
        <v>2300000</v>
      </c>
      <c r="E15" s="93"/>
      <c r="F15" s="35"/>
      <c r="G15" s="36"/>
      <c r="H15" s="36"/>
      <c r="I15" s="36"/>
      <c r="J15" s="16"/>
      <c r="K15" s="24"/>
      <c r="L15" s="1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>
        <f t="shared" si="2"/>
        <v>0</v>
      </c>
      <c r="AE15" s="15">
        <f>F15+H15</f>
        <v>0</v>
      </c>
      <c r="AF15" s="25" t="e">
        <f t="shared" si="1"/>
        <v>#DIV/0!</v>
      </c>
    </row>
    <row r="16" spans="1:32" x14ac:dyDescent="0.3">
      <c r="A16" s="79"/>
      <c r="B16" s="80" t="s">
        <v>37</v>
      </c>
      <c r="C16" s="101"/>
      <c r="D16" s="94"/>
      <c r="E16" s="94"/>
      <c r="F16" s="82"/>
      <c r="G16" s="83"/>
      <c r="H16" s="83"/>
      <c r="I16" s="83"/>
      <c r="J16" s="81"/>
      <c r="K16" s="84"/>
      <c r="L16" s="81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1"/>
      <c r="AE16" s="81">
        <f t="shared" ref="AE16:AE31" si="3">F16+H16</f>
        <v>0</v>
      </c>
      <c r="AF16" s="85" t="e">
        <f t="shared" si="1"/>
        <v>#DIV/0!</v>
      </c>
    </row>
    <row r="17" spans="1:32" x14ac:dyDescent="0.3">
      <c r="A17" s="18">
        <v>1</v>
      </c>
      <c r="B17" s="20" t="s">
        <v>80</v>
      </c>
      <c r="C17" s="22">
        <v>3800</v>
      </c>
      <c r="D17" s="17">
        <v>3800</v>
      </c>
      <c r="E17" s="17"/>
      <c r="F17" s="33">
        <v>3959</v>
      </c>
      <c r="G17" s="34"/>
      <c r="H17" s="34"/>
      <c r="I17" s="34"/>
      <c r="J17" s="15"/>
      <c r="K17" s="23"/>
      <c r="L17" s="1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5">
        <f t="shared" si="2"/>
        <v>3959</v>
      </c>
      <c r="AE17" s="15">
        <f t="shared" si="3"/>
        <v>3959</v>
      </c>
      <c r="AF17" s="25">
        <f t="shared" si="1"/>
        <v>1</v>
      </c>
    </row>
    <row r="18" spans="1:32" x14ac:dyDescent="0.3">
      <c r="A18" s="18">
        <v>2</v>
      </c>
      <c r="B18" s="20" t="s">
        <v>81</v>
      </c>
      <c r="C18" s="22">
        <v>97200</v>
      </c>
      <c r="D18" s="17">
        <v>97200</v>
      </c>
      <c r="E18" s="17"/>
      <c r="F18" s="33">
        <v>61204</v>
      </c>
      <c r="G18" s="34"/>
      <c r="H18" s="34"/>
      <c r="I18" s="34"/>
      <c r="J18" s="15"/>
      <c r="K18" s="23"/>
      <c r="L18" s="15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">
        <f t="shared" si="2"/>
        <v>61204</v>
      </c>
      <c r="AE18" s="15">
        <f t="shared" si="3"/>
        <v>61204</v>
      </c>
      <c r="AF18" s="25">
        <f t="shared" si="1"/>
        <v>1</v>
      </c>
    </row>
    <row r="19" spans="1:32" x14ac:dyDescent="0.3">
      <c r="A19" s="18">
        <v>3</v>
      </c>
      <c r="B19" s="20" t="s">
        <v>82</v>
      </c>
      <c r="C19" s="22">
        <v>80000</v>
      </c>
      <c r="D19" s="17">
        <v>80000</v>
      </c>
      <c r="E19" s="17"/>
      <c r="F19" s="33">
        <v>72332</v>
      </c>
      <c r="G19" s="34"/>
      <c r="H19" s="34"/>
      <c r="I19" s="34"/>
      <c r="J19" s="15"/>
      <c r="K19" s="23"/>
      <c r="L19" s="15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5">
        <f t="shared" si="2"/>
        <v>72332</v>
      </c>
      <c r="AE19" s="15">
        <f t="shared" si="3"/>
        <v>72332</v>
      </c>
      <c r="AF19" s="25">
        <f t="shared" si="1"/>
        <v>1</v>
      </c>
    </row>
    <row r="20" spans="1:32" x14ac:dyDescent="0.3">
      <c r="A20" s="18">
        <v>4</v>
      </c>
      <c r="B20" s="20" t="s">
        <v>84</v>
      </c>
      <c r="C20" s="22">
        <v>24000</v>
      </c>
      <c r="D20" s="17">
        <v>24000</v>
      </c>
      <c r="E20" s="17"/>
      <c r="F20" s="33">
        <v>21656.799999999999</v>
      </c>
      <c r="G20" s="34"/>
      <c r="H20" s="34"/>
      <c r="I20" s="34"/>
      <c r="J20" s="15"/>
      <c r="K20" s="23"/>
      <c r="L20" s="15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15">
        <f t="shared" si="2"/>
        <v>21656.799999999999</v>
      </c>
      <c r="AE20" s="15">
        <f t="shared" si="3"/>
        <v>21656.799999999999</v>
      </c>
      <c r="AF20" s="25">
        <f t="shared" si="1"/>
        <v>1</v>
      </c>
    </row>
    <row r="21" spans="1:32" x14ac:dyDescent="0.3">
      <c r="A21" s="18">
        <v>5</v>
      </c>
      <c r="B21" s="20" t="s">
        <v>83</v>
      </c>
      <c r="C21" s="22">
        <v>7000</v>
      </c>
      <c r="D21" s="17">
        <v>7000</v>
      </c>
      <c r="E21" s="17"/>
      <c r="F21" s="33">
        <v>6685.36</v>
      </c>
      <c r="G21" s="34"/>
      <c r="H21" s="34"/>
      <c r="I21" s="34"/>
      <c r="J21" s="15"/>
      <c r="K21" s="23"/>
      <c r="L21" s="15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15">
        <f t="shared" si="2"/>
        <v>6685.36</v>
      </c>
      <c r="AE21" s="15">
        <f t="shared" si="3"/>
        <v>6685.36</v>
      </c>
      <c r="AF21" s="25">
        <f t="shared" si="1"/>
        <v>1</v>
      </c>
    </row>
    <row r="22" spans="1:32" x14ac:dyDescent="0.3">
      <c r="A22" s="18">
        <v>6</v>
      </c>
      <c r="B22" s="20" t="s">
        <v>85</v>
      </c>
      <c r="C22" s="22">
        <v>16900</v>
      </c>
      <c r="D22" s="17">
        <v>16900</v>
      </c>
      <c r="E22" s="17"/>
      <c r="F22" s="33">
        <v>9490</v>
      </c>
      <c r="G22" s="34"/>
      <c r="H22" s="34"/>
      <c r="I22" s="34"/>
      <c r="J22" s="15"/>
      <c r="K22" s="23"/>
      <c r="L22" s="15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15">
        <f t="shared" si="2"/>
        <v>9490</v>
      </c>
      <c r="AE22" s="15">
        <f t="shared" si="3"/>
        <v>9490</v>
      </c>
      <c r="AF22" s="25">
        <f t="shared" si="1"/>
        <v>1</v>
      </c>
    </row>
    <row r="23" spans="1:32" x14ac:dyDescent="0.3">
      <c r="A23" s="18"/>
      <c r="B23" s="20"/>
      <c r="C23" s="22"/>
      <c r="D23" s="17"/>
      <c r="E23" s="17"/>
      <c r="F23" s="33"/>
      <c r="G23" s="34"/>
      <c r="H23" s="34"/>
      <c r="I23" s="34"/>
      <c r="J23" s="15"/>
      <c r="K23" s="23"/>
      <c r="L23" s="15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15">
        <f t="shared" si="2"/>
        <v>0</v>
      </c>
      <c r="AE23" s="15">
        <f t="shared" si="3"/>
        <v>0</v>
      </c>
      <c r="AF23" s="25" t="e">
        <f t="shared" si="1"/>
        <v>#DIV/0!</v>
      </c>
    </row>
    <row r="24" spans="1:32" x14ac:dyDescent="0.3">
      <c r="A24" s="79"/>
      <c r="B24" s="80" t="s">
        <v>45</v>
      </c>
      <c r="C24" s="101"/>
      <c r="D24" s="94"/>
      <c r="E24" s="94"/>
      <c r="F24" s="82"/>
      <c r="G24" s="83"/>
      <c r="H24" s="83"/>
      <c r="I24" s="83"/>
      <c r="J24" s="81"/>
      <c r="K24" s="84"/>
      <c r="L24" s="81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1"/>
      <c r="AE24" s="81">
        <f t="shared" si="3"/>
        <v>0</v>
      </c>
      <c r="AF24" s="85" t="e">
        <f t="shared" si="1"/>
        <v>#DIV/0!</v>
      </c>
    </row>
    <row r="25" spans="1:32" x14ac:dyDescent="0.3">
      <c r="A25" s="18">
        <v>1</v>
      </c>
      <c r="B25" s="20" t="s">
        <v>46</v>
      </c>
      <c r="C25" s="22">
        <v>0</v>
      </c>
      <c r="D25" s="17">
        <v>0</v>
      </c>
      <c r="E25" s="17"/>
      <c r="F25" s="33"/>
      <c r="G25" s="34"/>
      <c r="H25" s="34"/>
      <c r="I25" s="34"/>
      <c r="J25" s="15"/>
      <c r="K25" s="23"/>
      <c r="L25" s="15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5">
        <f t="shared" si="2"/>
        <v>0</v>
      </c>
      <c r="AE25" s="15">
        <f t="shared" si="3"/>
        <v>0</v>
      </c>
      <c r="AF25" s="25" t="e">
        <f t="shared" si="1"/>
        <v>#DIV/0!</v>
      </c>
    </row>
    <row r="26" spans="1:32" x14ac:dyDescent="0.3">
      <c r="A26" s="18">
        <v>2</v>
      </c>
      <c r="B26" s="20" t="s">
        <v>47</v>
      </c>
      <c r="C26" s="22">
        <v>361000</v>
      </c>
      <c r="D26" s="17">
        <v>361000</v>
      </c>
      <c r="E26" s="17"/>
      <c r="F26" s="33">
        <v>385698.82</v>
      </c>
      <c r="G26" s="34"/>
      <c r="H26" s="34"/>
      <c r="I26" s="34"/>
      <c r="J26" s="15"/>
      <c r="K26" s="23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15">
        <f t="shared" si="2"/>
        <v>385698.82</v>
      </c>
      <c r="AE26" s="15">
        <f t="shared" si="3"/>
        <v>385698.82</v>
      </c>
      <c r="AF26" s="25">
        <f t="shared" si="1"/>
        <v>1</v>
      </c>
    </row>
    <row r="27" spans="1:32" x14ac:dyDescent="0.3">
      <c r="A27" s="18">
        <v>3</v>
      </c>
      <c r="B27" s="20" t="s">
        <v>48</v>
      </c>
      <c r="C27" s="22">
        <v>6435000</v>
      </c>
      <c r="D27" s="17">
        <v>6435000</v>
      </c>
      <c r="E27" s="17"/>
      <c r="F27" s="33"/>
      <c r="G27" s="34"/>
      <c r="H27" s="34"/>
      <c r="I27" s="34"/>
      <c r="J27" s="15"/>
      <c r="K27" s="23"/>
      <c r="L27" s="1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">
        <f>SUM(F27:AC27)</f>
        <v>0</v>
      </c>
      <c r="AE27" s="15">
        <f t="shared" si="3"/>
        <v>0</v>
      </c>
      <c r="AF27" s="25" t="e">
        <f t="shared" si="1"/>
        <v>#DIV/0!</v>
      </c>
    </row>
    <row r="28" spans="1:32" x14ac:dyDescent="0.3">
      <c r="A28" s="18">
        <v>4</v>
      </c>
      <c r="B28" s="20" t="s">
        <v>49</v>
      </c>
      <c r="C28" s="22">
        <v>2800000</v>
      </c>
      <c r="D28" s="17">
        <v>2800000</v>
      </c>
      <c r="E28" s="17"/>
      <c r="F28" s="33">
        <v>2973196</v>
      </c>
      <c r="G28" s="34"/>
      <c r="H28" s="34"/>
      <c r="I28" s="34"/>
      <c r="J28" s="15"/>
      <c r="K28" s="23"/>
      <c r="L28" s="15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15">
        <f>SUM(F28:AC28)</f>
        <v>2973196</v>
      </c>
      <c r="AE28" s="15">
        <f>F28+H28</f>
        <v>2973196</v>
      </c>
      <c r="AF28" s="25">
        <f t="shared" si="1"/>
        <v>1</v>
      </c>
    </row>
    <row r="29" spans="1:32" x14ac:dyDescent="0.3">
      <c r="A29" s="18">
        <v>5</v>
      </c>
      <c r="B29" s="20" t="s">
        <v>63</v>
      </c>
      <c r="C29" s="22">
        <v>100000</v>
      </c>
      <c r="D29" s="17">
        <v>100000</v>
      </c>
      <c r="E29" s="17"/>
      <c r="F29" s="33"/>
      <c r="G29" s="34"/>
      <c r="H29" s="34"/>
      <c r="I29" s="34"/>
      <c r="J29" s="15"/>
      <c r="K29" s="23"/>
      <c r="L29" s="15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15">
        <f t="shared" si="2"/>
        <v>0</v>
      </c>
      <c r="AE29" s="15">
        <f t="shared" si="3"/>
        <v>0</v>
      </c>
      <c r="AF29" s="25" t="e">
        <f t="shared" si="1"/>
        <v>#DIV/0!</v>
      </c>
    </row>
    <row r="30" spans="1:32" x14ac:dyDescent="0.3">
      <c r="A30" s="18"/>
      <c r="B30" s="20" t="s">
        <v>86</v>
      </c>
      <c r="C30" s="22">
        <v>628000</v>
      </c>
      <c r="D30" s="17">
        <v>16000</v>
      </c>
      <c r="E30" s="17"/>
      <c r="F30" s="33">
        <v>17120</v>
      </c>
      <c r="G30" s="34"/>
      <c r="H30" s="34"/>
      <c r="I30" s="34"/>
      <c r="J30" s="15"/>
      <c r="K30" s="23"/>
      <c r="L30" s="15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5">
        <f t="shared" si="2"/>
        <v>17120</v>
      </c>
      <c r="AE30" s="15">
        <f t="shared" si="3"/>
        <v>17120</v>
      </c>
      <c r="AF30" s="25">
        <f t="shared" si="1"/>
        <v>1</v>
      </c>
    </row>
    <row r="31" spans="1:32" x14ac:dyDescent="0.3">
      <c r="A31" s="86"/>
      <c r="B31" s="87" t="s">
        <v>59</v>
      </c>
      <c r="C31" s="102"/>
      <c r="D31" s="88"/>
      <c r="E31" s="88"/>
      <c r="F31" s="89"/>
      <c r="G31" s="90"/>
      <c r="H31" s="90"/>
      <c r="I31" s="90"/>
      <c r="J31" s="88"/>
      <c r="K31" s="91"/>
      <c r="L31" s="88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88">
        <f t="shared" si="2"/>
        <v>0</v>
      </c>
      <c r="AE31" s="88">
        <f t="shared" si="3"/>
        <v>0</v>
      </c>
      <c r="AF31" s="92" t="e">
        <f t="shared" si="1"/>
        <v>#DIV/0!</v>
      </c>
    </row>
    <row r="32" spans="1:32" x14ac:dyDescent="0.3">
      <c r="A32" s="18"/>
      <c r="B32" s="19"/>
      <c r="C32" s="22"/>
      <c r="D32" s="15"/>
      <c r="E32" s="15"/>
      <c r="F32" s="49"/>
      <c r="G32" s="34"/>
      <c r="H32" s="34"/>
      <c r="I32" s="34"/>
      <c r="J32" s="15"/>
      <c r="K32" s="23"/>
      <c r="L32" s="1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5"/>
      <c r="AE32" s="15"/>
      <c r="AF32" s="25"/>
    </row>
    <row r="33" spans="1:32" s="11" customFormat="1" x14ac:dyDescent="0.3">
      <c r="A33" s="57"/>
      <c r="B33" s="57" t="s">
        <v>50</v>
      </c>
      <c r="C33" s="22">
        <f t="shared" ref="C33:H33" si="4">SUM(C9:C31)</f>
        <v>106891837</v>
      </c>
      <c r="D33" s="22">
        <f t="shared" si="4"/>
        <v>103540900</v>
      </c>
      <c r="E33" s="22">
        <f t="shared" si="4"/>
        <v>0</v>
      </c>
      <c r="F33" s="22">
        <f t="shared" si="4"/>
        <v>3551341.98</v>
      </c>
      <c r="G33" s="22">
        <f t="shared" si="4"/>
        <v>0</v>
      </c>
      <c r="H33" s="22">
        <f t="shared" si="4"/>
        <v>0</v>
      </c>
      <c r="I33" s="22">
        <f t="shared" ref="I33:AC33" si="5">SUM(I9:I31)</f>
        <v>0</v>
      </c>
      <c r="J33" s="22">
        <f t="shared" si="5"/>
        <v>0</v>
      </c>
      <c r="K33" s="22">
        <f t="shared" si="5"/>
        <v>0</v>
      </c>
      <c r="L33" s="22">
        <f t="shared" si="5"/>
        <v>0</v>
      </c>
      <c r="M33" s="22">
        <f t="shared" si="5"/>
        <v>0</v>
      </c>
      <c r="N33" s="22">
        <f t="shared" si="5"/>
        <v>0</v>
      </c>
      <c r="O33" s="22">
        <f t="shared" si="5"/>
        <v>0</v>
      </c>
      <c r="P33" s="22">
        <f t="shared" si="5"/>
        <v>0</v>
      </c>
      <c r="Q33" s="22">
        <f t="shared" si="5"/>
        <v>0</v>
      </c>
      <c r="R33" s="22">
        <f t="shared" si="5"/>
        <v>0</v>
      </c>
      <c r="S33" s="22">
        <f t="shared" si="5"/>
        <v>0</v>
      </c>
      <c r="T33" s="22">
        <f t="shared" si="5"/>
        <v>0</v>
      </c>
      <c r="U33" s="22">
        <f t="shared" si="5"/>
        <v>0</v>
      </c>
      <c r="V33" s="22">
        <f t="shared" si="5"/>
        <v>0</v>
      </c>
      <c r="W33" s="22">
        <f t="shared" si="5"/>
        <v>0</v>
      </c>
      <c r="X33" s="22">
        <f t="shared" si="5"/>
        <v>0</v>
      </c>
      <c r="Y33" s="22">
        <f t="shared" si="5"/>
        <v>0</v>
      </c>
      <c r="Z33" s="22">
        <f t="shared" si="5"/>
        <v>0</v>
      </c>
      <c r="AA33" s="22">
        <f t="shared" si="5"/>
        <v>0</v>
      </c>
      <c r="AB33" s="22">
        <f t="shared" si="5"/>
        <v>0</v>
      </c>
      <c r="AC33" s="22">
        <f t="shared" si="5"/>
        <v>0</v>
      </c>
      <c r="AD33" s="22">
        <f>SUM(AD9:AD30)</f>
        <v>3551341.98</v>
      </c>
      <c r="AE33" s="22">
        <f>SUM(AE9:AE30)</f>
        <v>3551341.98</v>
      </c>
      <c r="AF33" s="26">
        <f>AE33/AD33</f>
        <v>1</v>
      </c>
    </row>
    <row r="34" spans="1:32" s="11" customFormat="1" x14ac:dyDescent="0.3">
      <c r="A34" s="54"/>
      <c r="B34" s="54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</row>
    <row r="35" spans="1:32" x14ac:dyDescent="0.3">
      <c r="A35" s="12"/>
      <c r="B35" s="9" t="s">
        <v>69</v>
      </c>
      <c r="C35" s="9"/>
      <c r="D35" s="97">
        <f>D33</f>
        <v>103540900</v>
      </c>
      <c r="E35" s="14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9"/>
      <c r="AE35" s="9"/>
    </row>
    <row r="36" spans="1:32" ht="19.5" thickBot="1" x14ac:dyDescent="0.35">
      <c r="B36" s="11" t="s">
        <v>51</v>
      </c>
      <c r="C36" s="9"/>
      <c r="D36" s="99">
        <f>SUM(D35*0.3)</f>
        <v>31062270</v>
      </c>
      <c r="E36" s="95"/>
      <c r="AD36" s="11"/>
      <c r="AE36" s="9"/>
    </row>
    <row r="37" spans="1:32" ht="19.5" thickTop="1" x14ac:dyDescent="0.3">
      <c r="C37" s="9"/>
      <c r="D37" s="9"/>
      <c r="E37" s="96"/>
      <c r="AD37" s="9"/>
      <c r="AE37" s="9"/>
      <c r="AF37" s="53"/>
    </row>
    <row r="38" spans="1:32" x14ac:dyDescent="0.3">
      <c r="B38" s="9" t="s">
        <v>68</v>
      </c>
      <c r="C38" s="9"/>
      <c r="D38" s="95">
        <f>SUM(AE33)</f>
        <v>3551341.98</v>
      </c>
      <c r="E38" s="53"/>
    </row>
    <row r="39" spans="1:32" x14ac:dyDescent="0.3">
      <c r="B39" s="11" t="s">
        <v>66</v>
      </c>
      <c r="D39" s="98">
        <f>SUM(D38/D35)</f>
        <v>3.429892902225111E-2</v>
      </c>
    </row>
    <row r="41" spans="1:32" x14ac:dyDescent="0.3">
      <c r="B41" s="9" t="s">
        <v>70</v>
      </c>
      <c r="C41" s="9"/>
      <c r="D41" s="96">
        <f>D38-D36</f>
        <v>-27510928.02</v>
      </c>
    </row>
  </sheetData>
  <mergeCells count="46"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6:A7"/>
    <mergeCell ref="B6:B7"/>
    <mergeCell ref="F6:F7"/>
    <mergeCell ref="G6:G7"/>
    <mergeCell ref="H6:H7"/>
    <mergeCell ref="C6:E6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64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4"/>
  <sheetViews>
    <sheetView tabSelected="1" topLeftCell="C1" zoomScale="85" zoomScaleNormal="85" workbookViewId="0">
      <selection activeCell="N64" sqref="N64"/>
    </sheetView>
  </sheetViews>
  <sheetFormatPr defaultColWidth="9.125" defaultRowHeight="21" x14ac:dyDescent="0.35"/>
  <cols>
    <col min="1" max="1" width="6.875" style="227" bestFit="1" customWidth="1"/>
    <col min="2" max="2" width="43.5" style="2" customWidth="1"/>
    <col min="3" max="3" width="14.375" style="228" customWidth="1"/>
    <col min="4" max="4" width="13.875" style="228" customWidth="1"/>
    <col min="5" max="5" width="10.25" style="2" customWidth="1"/>
    <col min="6" max="6" width="23.625" style="2" customWidth="1"/>
    <col min="7" max="7" width="14.375" style="228" customWidth="1"/>
    <col min="8" max="8" width="20" style="229" customWidth="1"/>
    <col min="9" max="9" width="18.625" style="230" customWidth="1"/>
    <col min="10" max="10" width="17.125" style="2" customWidth="1"/>
    <col min="11" max="11" width="29.5" style="2" customWidth="1"/>
    <col min="12" max="12" width="24.375" style="2" customWidth="1"/>
    <col min="13" max="13" width="12" style="2" customWidth="1"/>
    <col min="14" max="14" width="13.25" style="2" customWidth="1"/>
    <col min="15" max="16384" width="9.125" style="2"/>
  </cols>
  <sheetData>
    <row r="1" spans="1:14" x14ac:dyDescent="0.35">
      <c r="A1" s="164" t="s">
        <v>88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4" x14ac:dyDescent="0.35">
      <c r="A2" s="164" t="s">
        <v>79</v>
      </c>
      <c r="B2" s="164"/>
      <c r="C2" s="164"/>
      <c r="D2" s="164"/>
      <c r="E2" s="164"/>
      <c r="F2" s="164"/>
      <c r="G2" s="164"/>
      <c r="H2" s="164"/>
      <c r="I2" s="164"/>
      <c r="J2" s="164"/>
      <c r="M2" s="5"/>
      <c r="N2" s="5" t="s">
        <v>89</v>
      </c>
    </row>
    <row r="3" spans="1:14" x14ac:dyDescent="0.35">
      <c r="A3" s="164" t="s">
        <v>90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4" ht="15.75" customHeight="1" x14ac:dyDescent="0.35">
      <c r="A4" s="165"/>
      <c r="B4" s="5"/>
      <c r="C4" s="5"/>
      <c r="D4" s="5"/>
      <c r="E4" s="5"/>
      <c r="F4" s="5"/>
      <c r="G4" s="5"/>
      <c r="H4" s="5"/>
      <c r="I4" s="5"/>
      <c r="J4" s="5"/>
    </row>
    <row r="5" spans="1:14" s="1" customFormat="1" ht="44.25" customHeight="1" x14ac:dyDescent="0.35">
      <c r="A5" s="166" t="s">
        <v>1</v>
      </c>
      <c r="B5" s="167" t="s">
        <v>91</v>
      </c>
      <c r="C5" s="168" t="s">
        <v>92</v>
      </c>
      <c r="D5" s="169" t="s">
        <v>93</v>
      </c>
      <c r="E5" s="167" t="s">
        <v>4</v>
      </c>
      <c r="F5" s="167" t="s">
        <v>5</v>
      </c>
      <c r="G5" s="167"/>
      <c r="H5" s="170" t="s">
        <v>94</v>
      </c>
      <c r="I5" s="170"/>
      <c r="J5" s="171" t="s">
        <v>95</v>
      </c>
      <c r="K5" s="171" t="s">
        <v>96</v>
      </c>
      <c r="L5" s="133" t="s">
        <v>65</v>
      </c>
      <c r="M5" s="131" t="s">
        <v>22</v>
      </c>
      <c r="N5" s="132"/>
    </row>
    <row r="6" spans="1:14" s="1" customFormat="1" ht="63" customHeight="1" x14ac:dyDescent="0.35">
      <c r="A6" s="172"/>
      <c r="B6" s="167"/>
      <c r="C6" s="173" t="s">
        <v>97</v>
      </c>
      <c r="D6" s="174" t="s">
        <v>87</v>
      </c>
      <c r="E6" s="167"/>
      <c r="F6" s="175" t="s">
        <v>9</v>
      </c>
      <c r="G6" s="168" t="s">
        <v>98</v>
      </c>
      <c r="H6" s="176" t="s">
        <v>10</v>
      </c>
      <c r="I6" s="177" t="s">
        <v>99</v>
      </c>
      <c r="J6" s="178"/>
      <c r="K6" s="167"/>
      <c r="L6" s="133"/>
      <c r="M6" s="103" t="s">
        <v>23</v>
      </c>
      <c r="N6" s="70" t="s">
        <v>24</v>
      </c>
    </row>
    <row r="7" spans="1:14" s="1" customFormat="1" ht="23.25" x14ac:dyDescent="0.35">
      <c r="A7" s="179">
        <v>1</v>
      </c>
      <c r="B7" s="180" t="s">
        <v>100</v>
      </c>
      <c r="C7" s="181">
        <v>16000</v>
      </c>
      <c r="D7" s="181">
        <v>17120</v>
      </c>
      <c r="E7" s="148" t="s">
        <v>101</v>
      </c>
      <c r="F7" s="182" t="s">
        <v>102</v>
      </c>
      <c r="G7" s="183">
        <v>17120</v>
      </c>
      <c r="H7" s="184" t="s">
        <v>102</v>
      </c>
      <c r="I7" s="185">
        <v>17120</v>
      </c>
      <c r="J7" s="186" t="s">
        <v>103</v>
      </c>
      <c r="K7" s="187" t="s">
        <v>104</v>
      </c>
      <c r="L7" s="270" t="s">
        <v>172</v>
      </c>
      <c r="M7" s="276" t="s">
        <v>170</v>
      </c>
      <c r="N7" s="264"/>
    </row>
    <row r="8" spans="1:14" s="1" customFormat="1" x14ac:dyDescent="0.35">
      <c r="A8" s="188"/>
      <c r="B8" s="159" t="s">
        <v>105</v>
      </c>
      <c r="C8" s="189"/>
      <c r="D8" s="189"/>
      <c r="E8" s="150"/>
      <c r="F8" s="158" t="s">
        <v>106</v>
      </c>
      <c r="G8" s="161">
        <v>26750</v>
      </c>
      <c r="H8" s="190"/>
      <c r="I8" s="191"/>
      <c r="J8" s="151" t="s">
        <v>107</v>
      </c>
      <c r="K8" s="192" t="s">
        <v>108</v>
      </c>
      <c r="L8" s="271"/>
      <c r="M8" s="277"/>
      <c r="N8" s="265"/>
    </row>
    <row r="9" spans="1:14" s="1" customFormat="1" ht="36.75" customHeight="1" x14ac:dyDescent="0.35">
      <c r="A9" s="193"/>
      <c r="B9" s="194"/>
      <c r="C9" s="195"/>
      <c r="D9" s="196"/>
      <c r="E9" s="153"/>
      <c r="F9" s="197" t="s">
        <v>109</v>
      </c>
      <c r="G9" s="198">
        <v>32100</v>
      </c>
      <c r="H9" s="199"/>
      <c r="I9" s="200"/>
      <c r="J9" s="201"/>
      <c r="K9" s="201"/>
      <c r="L9" s="272"/>
      <c r="M9" s="278"/>
      <c r="N9" s="266"/>
    </row>
    <row r="10" spans="1:14" s="1" customFormat="1" ht="21" customHeight="1" x14ac:dyDescent="0.35">
      <c r="A10" s="179">
        <v>2</v>
      </c>
      <c r="B10" s="180" t="s">
        <v>73</v>
      </c>
      <c r="C10" s="181">
        <v>7000</v>
      </c>
      <c r="D10" s="181">
        <v>6685.36</v>
      </c>
      <c r="E10" s="148" t="s">
        <v>101</v>
      </c>
      <c r="F10" s="182" t="s">
        <v>110</v>
      </c>
      <c r="G10" s="183">
        <v>6685.36</v>
      </c>
      <c r="H10" s="184" t="s">
        <v>110</v>
      </c>
      <c r="I10" s="185">
        <v>6685.36</v>
      </c>
      <c r="J10" s="186" t="s">
        <v>103</v>
      </c>
      <c r="K10" s="180" t="s">
        <v>111</v>
      </c>
      <c r="L10" s="270" t="s">
        <v>37</v>
      </c>
      <c r="M10" s="276" t="s">
        <v>170</v>
      </c>
      <c r="N10" s="264"/>
    </row>
    <row r="11" spans="1:14" s="1" customFormat="1" x14ac:dyDescent="0.35">
      <c r="A11" s="202"/>
      <c r="B11" s="162" t="s">
        <v>112</v>
      </c>
      <c r="C11" s="189"/>
      <c r="D11" s="189"/>
      <c r="E11" s="150"/>
      <c r="F11" s="158" t="s">
        <v>113</v>
      </c>
      <c r="G11" s="161">
        <v>7019.2</v>
      </c>
      <c r="H11" s="190"/>
      <c r="I11" s="191"/>
      <c r="J11" s="151" t="s">
        <v>107</v>
      </c>
      <c r="K11" s="159" t="s">
        <v>108</v>
      </c>
      <c r="L11" s="271"/>
      <c r="M11" s="277"/>
      <c r="N11" s="265"/>
    </row>
    <row r="12" spans="1:14" s="1" customFormat="1" ht="21.75" customHeight="1" x14ac:dyDescent="0.35">
      <c r="A12" s="193"/>
      <c r="B12" s="203" t="s">
        <v>114</v>
      </c>
      <c r="C12" s="196"/>
      <c r="D12" s="196"/>
      <c r="E12" s="153"/>
      <c r="F12" s="197" t="s">
        <v>115</v>
      </c>
      <c r="G12" s="198">
        <v>8667</v>
      </c>
      <c r="H12" s="199"/>
      <c r="I12" s="200"/>
      <c r="J12" s="203"/>
      <c r="K12" s="204"/>
      <c r="L12" s="272"/>
      <c r="M12" s="278"/>
      <c r="N12" s="266"/>
    </row>
    <row r="13" spans="1:14" s="1" customFormat="1" x14ac:dyDescent="0.35">
      <c r="A13" s="179">
        <v>3</v>
      </c>
      <c r="B13" s="162" t="s">
        <v>74</v>
      </c>
      <c r="C13" s="189">
        <v>24000</v>
      </c>
      <c r="D13" s="189">
        <v>21656.799999999999</v>
      </c>
      <c r="E13" s="150" t="s">
        <v>101</v>
      </c>
      <c r="F13" s="182" t="s">
        <v>110</v>
      </c>
      <c r="G13" s="183">
        <v>21656.799999999999</v>
      </c>
      <c r="H13" s="184" t="s">
        <v>110</v>
      </c>
      <c r="I13" s="185">
        <v>21656.799999999999</v>
      </c>
      <c r="J13" s="186" t="s">
        <v>103</v>
      </c>
      <c r="K13" s="180" t="s">
        <v>116</v>
      </c>
      <c r="L13" s="270" t="s">
        <v>37</v>
      </c>
      <c r="M13" s="276" t="s">
        <v>170</v>
      </c>
      <c r="N13" s="264"/>
    </row>
    <row r="14" spans="1:14" s="1" customFormat="1" x14ac:dyDescent="0.35">
      <c r="A14" s="202"/>
      <c r="B14" s="162" t="s">
        <v>117</v>
      </c>
      <c r="C14" s="189"/>
      <c r="D14" s="189"/>
      <c r="E14" s="205"/>
      <c r="F14" s="158" t="s">
        <v>115</v>
      </c>
      <c r="G14" s="160">
        <v>22363</v>
      </c>
      <c r="H14" s="190"/>
      <c r="I14" s="191"/>
      <c r="J14" s="151" t="s">
        <v>107</v>
      </c>
      <c r="K14" s="159" t="s">
        <v>108</v>
      </c>
      <c r="L14" s="271"/>
      <c r="M14" s="277"/>
      <c r="N14" s="265"/>
    </row>
    <row r="15" spans="1:14" s="1" customFormat="1" x14ac:dyDescent="0.35">
      <c r="A15" s="193"/>
      <c r="B15" s="203" t="s">
        <v>118</v>
      </c>
      <c r="C15" s="196"/>
      <c r="D15" s="196"/>
      <c r="E15" s="153"/>
      <c r="F15" s="197" t="s">
        <v>113</v>
      </c>
      <c r="G15" s="198">
        <v>22898</v>
      </c>
      <c r="H15" s="199"/>
      <c r="I15" s="200"/>
      <c r="J15" s="197"/>
      <c r="K15" s="204"/>
      <c r="L15" s="272"/>
      <c r="M15" s="278"/>
      <c r="N15" s="266"/>
    </row>
    <row r="16" spans="1:14" s="1" customFormat="1" x14ac:dyDescent="0.35">
      <c r="A16" s="179">
        <v>4</v>
      </c>
      <c r="B16" s="162" t="s">
        <v>119</v>
      </c>
      <c r="C16" s="189">
        <v>80000</v>
      </c>
      <c r="D16" s="189">
        <v>72332</v>
      </c>
      <c r="E16" s="150" t="s">
        <v>101</v>
      </c>
      <c r="F16" s="182" t="s">
        <v>120</v>
      </c>
      <c r="G16" s="183">
        <v>72332</v>
      </c>
      <c r="H16" s="184" t="s">
        <v>120</v>
      </c>
      <c r="I16" s="185">
        <v>72332</v>
      </c>
      <c r="J16" s="186" t="s">
        <v>103</v>
      </c>
      <c r="K16" s="180" t="s">
        <v>121</v>
      </c>
      <c r="L16" s="270" t="s">
        <v>37</v>
      </c>
      <c r="M16" s="276" t="s">
        <v>170</v>
      </c>
      <c r="N16" s="264"/>
    </row>
    <row r="17" spans="1:14" s="1" customFormat="1" ht="21" customHeight="1" x14ac:dyDescent="0.35">
      <c r="A17" s="202"/>
      <c r="B17" s="162" t="s">
        <v>122</v>
      </c>
      <c r="C17" s="189"/>
      <c r="D17" s="189"/>
      <c r="E17" s="150"/>
      <c r="F17" s="158" t="s">
        <v>123</v>
      </c>
      <c r="G17" s="161">
        <v>74108.2</v>
      </c>
      <c r="H17" s="190"/>
      <c r="I17" s="191"/>
      <c r="J17" s="151" t="s">
        <v>107</v>
      </c>
      <c r="K17" s="159" t="s">
        <v>108</v>
      </c>
      <c r="L17" s="271"/>
      <c r="M17" s="277"/>
      <c r="N17" s="265"/>
    </row>
    <row r="18" spans="1:14" s="1" customFormat="1" ht="21" customHeight="1" x14ac:dyDescent="0.35">
      <c r="A18" s="193"/>
      <c r="B18" s="203"/>
      <c r="C18" s="196"/>
      <c r="D18" s="196"/>
      <c r="E18" s="153"/>
      <c r="F18" s="197" t="s">
        <v>113</v>
      </c>
      <c r="G18" s="198">
        <v>75542</v>
      </c>
      <c r="H18" s="199"/>
      <c r="I18" s="200"/>
      <c r="J18" s="197"/>
      <c r="K18" s="204"/>
      <c r="L18" s="272"/>
      <c r="M18" s="278"/>
      <c r="N18" s="266"/>
    </row>
    <row r="19" spans="1:14" s="1" customFormat="1" ht="21" customHeight="1" x14ac:dyDescent="0.35">
      <c r="A19" s="179">
        <v>5</v>
      </c>
      <c r="B19" s="162" t="s">
        <v>81</v>
      </c>
      <c r="C19" s="181">
        <v>97200</v>
      </c>
      <c r="D19" s="181">
        <v>61204</v>
      </c>
      <c r="E19" s="148" t="s">
        <v>101</v>
      </c>
      <c r="F19" s="182" t="s">
        <v>120</v>
      </c>
      <c r="G19" s="206">
        <v>61204</v>
      </c>
      <c r="H19" s="184" t="s">
        <v>120</v>
      </c>
      <c r="I19" s="185">
        <v>61204</v>
      </c>
      <c r="J19" s="186" t="s">
        <v>103</v>
      </c>
      <c r="K19" s="180" t="s">
        <v>124</v>
      </c>
      <c r="L19" s="270" t="s">
        <v>37</v>
      </c>
      <c r="M19" s="276" t="s">
        <v>170</v>
      </c>
      <c r="N19" s="274"/>
    </row>
    <row r="20" spans="1:14" s="1" customFormat="1" ht="21" customHeight="1" x14ac:dyDescent="0.35">
      <c r="A20" s="202"/>
      <c r="B20" s="162" t="s">
        <v>125</v>
      </c>
      <c r="C20" s="189"/>
      <c r="D20" s="189"/>
      <c r="E20" s="150"/>
      <c r="F20" s="158" t="s">
        <v>123</v>
      </c>
      <c r="G20" s="161">
        <v>62060</v>
      </c>
      <c r="H20" s="190"/>
      <c r="I20" s="191"/>
      <c r="J20" s="151" t="s">
        <v>107</v>
      </c>
      <c r="K20" s="159" t="s">
        <v>108</v>
      </c>
      <c r="L20" s="271"/>
      <c r="M20" s="277"/>
      <c r="N20" s="273"/>
    </row>
    <row r="21" spans="1:14" s="1" customFormat="1" ht="21" customHeight="1" x14ac:dyDescent="0.35">
      <c r="A21" s="193"/>
      <c r="B21" s="203"/>
      <c r="C21" s="196"/>
      <c r="D21" s="196"/>
      <c r="E21" s="153"/>
      <c r="F21" s="197" t="s">
        <v>113</v>
      </c>
      <c r="G21" s="198">
        <v>63772</v>
      </c>
      <c r="H21" s="199"/>
      <c r="I21" s="200"/>
      <c r="J21" s="197"/>
      <c r="K21" s="194"/>
      <c r="L21" s="272"/>
      <c r="M21" s="278"/>
      <c r="N21" s="275"/>
    </row>
    <row r="22" spans="1:14" s="1" customFormat="1" ht="21" customHeight="1" x14ac:dyDescent="0.35">
      <c r="A22" s="179">
        <v>6</v>
      </c>
      <c r="B22" s="162" t="s">
        <v>126</v>
      </c>
      <c r="C22" s="181">
        <v>16900</v>
      </c>
      <c r="D22" s="181">
        <v>9490</v>
      </c>
      <c r="E22" s="148" t="s">
        <v>101</v>
      </c>
      <c r="F22" s="207" t="s">
        <v>127</v>
      </c>
      <c r="G22" s="206">
        <v>9490</v>
      </c>
      <c r="H22" s="184" t="s">
        <v>127</v>
      </c>
      <c r="I22" s="185">
        <v>9490</v>
      </c>
      <c r="J22" s="208" t="s">
        <v>103</v>
      </c>
      <c r="K22" s="209" t="s">
        <v>128</v>
      </c>
      <c r="L22" s="270" t="s">
        <v>37</v>
      </c>
      <c r="M22" s="276" t="s">
        <v>170</v>
      </c>
      <c r="N22" s="274"/>
    </row>
    <row r="23" spans="1:14" s="1" customFormat="1" ht="21" customHeight="1" x14ac:dyDescent="0.35">
      <c r="A23" s="202"/>
      <c r="B23" s="162" t="s">
        <v>129</v>
      </c>
      <c r="C23" s="189"/>
      <c r="D23" s="189"/>
      <c r="E23" s="150"/>
      <c r="F23" s="158" t="s">
        <v>130</v>
      </c>
      <c r="G23" s="161">
        <v>9550</v>
      </c>
      <c r="H23" s="190"/>
      <c r="I23" s="191"/>
      <c r="J23" s="210" t="s">
        <v>107</v>
      </c>
      <c r="K23" s="159" t="s">
        <v>131</v>
      </c>
      <c r="L23" s="271"/>
      <c r="M23" s="277"/>
      <c r="N23" s="273"/>
    </row>
    <row r="24" spans="1:14" s="1" customFormat="1" ht="21" customHeight="1" x14ac:dyDescent="0.35">
      <c r="A24" s="193"/>
      <c r="B24" s="203"/>
      <c r="C24" s="196"/>
      <c r="D24" s="196"/>
      <c r="E24" s="153"/>
      <c r="F24" s="197" t="s">
        <v>132</v>
      </c>
      <c r="G24" s="198">
        <v>9650</v>
      </c>
      <c r="H24" s="199"/>
      <c r="I24" s="200"/>
      <c r="J24" s="197"/>
      <c r="K24" s="194"/>
      <c r="L24" s="272"/>
      <c r="M24" s="278"/>
      <c r="N24" s="275"/>
    </row>
    <row r="25" spans="1:14" s="1" customFormat="1" ht="21" customHeight="1" x14ac:dyDescent="0.35">
      <c r="A25" s="179">
        <v>7</v>
      </c>
      <c r="B25" s="211" t="s">
        <v>133</v>
      </c>
      <c r="C25" s="181">
        <v>3800</v>
      </c>
      <c r="D25" s="181">
        <v>3959</v>
      </c>
      <c r="E25" s="148" t="s">
        <v>101</v>
      </c>
      <c r="F25" s="182" t="s">
        <v>134</v>
      </c>
      <c r="G25" s="183">
        <v>3959</v>
      </c>
      <c r="H25" s="184" t="s">
        <v>134</v>
      </c>
      <c r="I25" s="185">
        <v>3959</v>
      </c>
      <c r="J25" s="208" t="s">
        <v>103</v>
      </c>
      <c r="K25" s="209" t="s">
        <v>135</v>
      </c>
      <c r="L25" s="270" t="s">
        <v>37</v>
      </c>
      <c r="M25" s="276" t="s">
        <v>170</v>
      </c>
      <c r="N25" s="274"/>
    </row>
    <row r="26" spans="1:14" s="1" customFormat="1" ht="21" customHeight="1" x14ac:dyDescent="0.35">
      <c r="A26" s="202"/>
      <c r="B26" s="162" t="s">
        <v>136</v>
      </c>
      <c r="C26" s="189"/>
      <c r="D26" s="189"/>
      <c r="E26" s="150"/>
      <c r="F26" s="158" t="s">
        <v>137</v>
      </c>
      <c r="G26" s="161">
        <v>4044.6</v>
      </c>
      <c r="H26" s="190"/>
      <c r="I26" s="191"/>
      <c r="J26" s="210" t="s">
        <v>107</v>
      </c>
      <c r="K26" s="212" t="s">
        <v>138</v>
      </c>
      <c r="L26" s="271"/>
      <c r="M26" s="277"/>
      <c r="N26" s="273"/>
    </row>
    <row r="27" spans="1:14" s="1" customFormat="1" ht="21" customHeight="1" x14ac:dyDescent="0.35">
      <c r="A27" s="193"/>
      <c r="B27" s="203"/>
      <c r="C27" s="196"/>
      <c r="D27" s="196"/>
      <c r="E27" s="153"/>
      <c r="F27" s="197" t="s">
        <v>139</v>
      </c>
      <c r="G27" s="198">
        <v>4066</v>
      </c>
      <c r="H27" s="199"/>
      <c r="I27" s="200"/>
      <c r="J27" s="197"/>
      <c r="K27" s="194"/>
      <c r="L27" s="272"/>
      <c r="M27" s="278"/>
      <c r="N27" s="275"/>
    </row>
    <row r="28" spans="1:14" s="1" customFormat="1" x14ac:dyDescent="0.35">
      <c r="A28" s="179">
        <v>8</v>
      </c>
      <c r="B28" s="211" t="s">
        <v>75</v>
      </c>
      <c r="C28" s="181">
        <v>360466</v>
      </c>
      <c r="D28" s="181">
        <v>385698.62</v>
      </c>
      <c r="E28" s="148" t="s">
        <v>101</v>
      </c>
      <c r="F28" s="184" t="s">
        <v>140</v>
      </c>
      <c r="G28" s="185">
        <v>385698.62</v>
      </c>
      <c r="H28" s="184" t="s">
        <v>140</v>
      </c>
      <c r="I28" s="185">
        <v>385698.62</v>
      </c>
      <c r="J28" s="208" t="s">
        <v>141</v>
      </c>
      <c r="K28" s="209" t="s">
        <v>142</v>
      </c>
      <c r="L28" s="270" t="s">
        <v>169</v>
      </c>
      <c r="M28" s="276" t="s">
        <v>170</v>
      </c>
      <c r="N28" s="274"/>
    </row>
    <row r="29" spans="1:14" s="1" customFormat="1" x14ac:dyDescent="0.35">
      <c r="A29" s="202"/>
      <c r="B29" s="162" t="s">
        <v>143</v>
      </c>
      <c r="C29" s="189"/>
      <c r="D29" s="189"/>
      <c r="E29" s="150"/>
      <c r="F29" s="190"/>
      <c r="G29" s="191"/>
      <c r="H29" s="190"/>
      <c r="I29" s="191"/>
      <c r="J29" s="210" t="s">
        <v>107</v>
      </c>
      <c r="K29" s="212" t="s">
        <v>144</v>
      </c>
      <c r="L29" s="271"/>
      <c r="M29" s="277"/>
      <c r="N29" s="273"/>
    </row>
    <row r="30" spans="1:14" s="1" customFormat="1" x14ac:dyDescent="0.35">
      <c r="A30" s="193"/>
      <c r="B30" s="203" t="s">
        <v>145</v>
      </c>
      <c r="C30" s="196"/>
      <c r="D30" s="196"/>
      <c r="E30" s="153"/>
      <c r="F30" s="199"/>
      <c r="G30" s="200"/>
      <c r="H30" s="199"/>
      <c r="I30" s="200"/>
      <c r="J30" s="197"/>
      <c r="K30" s="194"/>
      <c r="L30" s="272"/>
      <c r="M30" s="278"/>
      <c r="N30" s="275"/>
    </row>
    <row r="31" spans="1:14" s="213" customFormat="1" ht="36" customHeight="1" x14ac:dyDescent="0.35">
      <c r="A31" s="179">
        <v>9</v>
      </c>
      <c r="B31" s="162" t="s">
        <v>76</v>
      </c>
      <c r="C31" s="189">
        <v>55000</v>
      </c>
      <c r="D31" s="189">
        <v>58850</v>
      </c>
      <c r="E31" s="150" t="s">
        <v>101</v>
      </c>
      <c r="F31" s="182" t="s">
        <v>146</v>
      </c>
      <c r="G31" s="183">
        <v>58850</v>
      </c>
      <c r="H31" s="184" t="s">
        <v>147</v>
      </c>
      <c r="I31" s="185">
        <v>58850</v>
      </c>
      <c r="J31" s="208" t="s">
        <v>103</v>
      </c>
      <c r="K31" s="209" t="s">
        <v>148</v>
      </c>
      <c r="L31" s="270" t="s">
        <v>172</v>
      </c>
      <c r="M31" s="267"/>
      <c r="N31" s="276" t="s">
        <v>170</v>
      </c>
    </row>
    <row r="32" spans="1:14" s="213" customFormat="1" ht="21" customHeight="1" x14ac:dyDescent="0.35">
      <c r="A32" s="202"/>
      <c r="B32" s="162" t="s">
        <v>149</v>
      </c>
      <c r="C32" s="189"/>
      <c r="D32" s="189"/>
      <c r="E32" s="150"/>
      <c r="F32" s="158" t="s">
        <v>150</v>
      </c>
      <c r="G32" s="161">
        <v>69657</v>
      </c>
      <c r="H32" s="190"/>
      <c r="I32" s="191"/>
      <c r="J32" s="210" t="s">
        <v>107</v>
      </c>
      <c r="K32" s="212" t="s">
        <v>151</v>
      </c>
      <c r="L32" s="271"/>
      <c r="M32" s="267"/>
      <c r="N32" s="277"/>
    </row>
    <row r="33" spans="1:14" ht="21" customHeight="1" x14ac:dyDescent="0.35">
      <c r="A33" s="193"/>
      <c r="B33" s="203"/>
      <c r="C33" s="196"/>
      <c r="D33" s="196"/>
      <c r="E33" s="153"/>
      <c r="F33" s="197" t="s">
        <v>152</v>
      </c>
      <c r="G33" s="198">
        <v>71048</v>
      </c>
      <c r="H33" s="199"/>
      <c r="I33" s="214"/>
      <c r="J33" s="197"/>
      <c r="K33" s="204"/>
      <c r="L33" s="272"/>
      <c r="M33" s="268"/>
      <c r="N33" s="278"/>
    </row>
    <row r="34" spans="1:14" s="163" customFormat="1" ht="21" customHeight="1" x14ac:dyDescent="0.35">
      <c r="A34" s="215"/>
      <c r="B34" s="216" t="s">
        <v>153</v>
      </c>
      <c r="C34" s="216"/>
      <c r="D34" s="216"/>
      <c r="E34" s="216"/>
      <c r="F34" s="216"/>
      <c r="G34" s="216"/>
      <c r="H34" s="217"/>
      <c r="I34" s="218">
        <f>SUM(I7:I33)</f>
        <v>636995.78</v>
      </c>
      <c r="J34" s="219"/>
      <c r="K34" s="220"/>
      <c r="L34" s="269"/>
      <c r="M34" s="269"/>
      <c r="N34" s="269"/>
    </row>
    <row r="35" spans="1:14" x14ac:dyDescent="0.35">
      <c r="A35" s="221"/>
      <c r="B35" s="222"/>
      <c r="C35" s="222"/>
      <c r="D35" s="222"/>
      <c r="E35" s="222"/>
      <c r="F35" s="222"/>
      <c r="G35" s="222"/>
      <c r="H35" s="222"/>
      <c r="I35" s="223"/>
      <c r="J35" s="224"/>
      <c r="K35" s="225"/>
    </row>
    <row r="36" spans="1:14" x14ac:dyDescent="0.35">
      <c r="A36" s="221"/>
      <c r="B36" s="222"/>
      <c r="C36" s="222"/>
      <c r="D36" s="222"/>
      <c r="E36" s="222"/>
      <c r="F36" s="222"/>
      <c r="G36" s="222"/>
      <c r="H36" s="222"/>
      <c r="I36" s="223"/>
      <c r="J36" s="224"/>
      <c r="K36" s="225"/>
    </row>
    <row r="37" spans="1:14" x14ac:dyDescent="0.35">
      <c r="A37" s="221"/>
      <c r="B37" s="222"/>
      <c r="C37" s="222"/>
      <c r="D37" s="222"/>
      <c r="E37" s="222"/>
      <c r="F37" s="222"/>
      <c r="G37" s="222"/>
      <c r="H37" s="222"/>
      <c r="I37" s="223"/>
      <c r="J37" s="224"/>
      <c r="K37" s="225"/>
    </row>
    <row r="38" spans="1:14" x14ac:dyDescent="0.35">
      <c r="A38" s="221"/>
      <c r="B38" s="222"/>
      <c r="C38" s="222"/>
      <c r="D38" s="222"/>
      <c r="E38" s="222"/>
      <c r="F38" s="222"/>
      <c r="G38" s="222"/>
      <c r="H38" s="226"/>
      <c r="I38" s="223"/>
      <c r="J38" s="224"/>
      <c r="K38" s="225"/>
    </row>
    <row r="40" spans="1:14" x14ac:dyDescent="0.35">
      <c r="F40" s="156"/>
    </row>
    <row r="41" spans="1:14" x14ac:dyDescent="0.35">
      <c r="A41" s="164" t="s">
        <v>154</v>
      </c>
      <c r="B41" s="164"/>
      <c r="C41" s="164"/>
      <c r="D41" s="164"/>
      <c r="E41" s="164"/>
      <c r="F41" s="164"/>
      <c r="G41" s="164"/>
      <c r="H41" s="164"/>
      <c r="I41" s="164"/>
      <c r="J41" s="164"/>
    </row>
    <row r="42" spans="1:14" x14ac:dyDescent="0.35">
      <c r="A42" s="164" t="s">
        <v>79</v>
      </c>
      <c r="B42" s="164"/>
      <c r="C42" s="164"/>
      <c r="D42" s="164"/>
      <c r="E42" s="164"/>
      <c r="F42" s="164"/>
      <c r="G42" s="164"/>
      <c r="H42" s="164"/>
      <c r="I42" s="164"/>
      <c r="J42" s="164"/>
      <c r="N42" s="5" t="s">
        <v>89</v>
      </c>
    </row>
    <row r="43" spans="1:14" x14ac:dyDescent="0.35">
      <c r="A43" s="164" t="s">
        <v>90</v>
      </c>
      <c r="B43" s="164"/>
      <c r="C43" s="164"/>
      <c r="D43" s="164"/>
      <c r="E43" s="164"/>
      <c r="F43" s="164"/>
      <c r="G43" s="164"/>
      <c r="H43" s="164"/>
      <c r="I43" s="164"/>
      <c r="J43" s="164"/>
    </row>
    <row r="44" spans="1:14" x14ac:dyDescent="0.35">
      <c r="A44" s="165"/>
      <c r="B44" s="5"/>
      <c r="C44" s="5"/>
      <c r="D44" s="5"/>
      <c r="E44" s="5"/>
      <c r="F44" s="5"/>
      <c r="G44" s="5"/>
      <c r="H44" s="5"/>
      <c r="I44" s="5"/>
      <c r="J44" s="5"/>
    </row>
    <row r="45" spans="1:14" ht="42" x14ac:dyDescent="0.35">
      <c r="A45" s="166" t="s">
        <v>1</v>
      </c>
      <c r="B45" s="167" t="s">
        <v>91</v>
      </c>
      <c r="C45" s="168" t="s">
        <v>92</v>
      </c>
      <c r="D45" s="169" t="s">
        <v>93</v>
      </c>
      <c r="E45" s="167" t="s">
        <v>4</v>
      </c>
      <c r="F45" s="167" t="s">
        <v>5</v>
      </c>
      <c r="G45" s="167"/>
      <c r="H45" s="170" t="s">
        <v>94</v>
      </c>
      <c r="I45" s="170"/>
      <c r="J45" s="171" t="s">
        <v>95</v>
      </c>
      <c r="K45" s="171" t="s">
        <v>96</v>
      </c>
      <c r="L45" s="133" t="s">
        <v>65</v>
      </c>
      <c r="M45" s="131" t="s">
        <v>22</v>
      </c>
      <c r="N45" s="132"/>
    </row>
    <row r="46" spans="1:14" ht="63" x14ac:dyDescent="0.35">
      <c r="A46" s="172"/>
      <c r="B46" s="167"/>
      <c r="C46" s="173" t="s">
        <v>97</v>
      </c>
      <c r="D46" s="174" t="s">
        <v>87</v>
      </c>
      <c r="E46" s="167"/>
      <c r="F46" s="175" t="s">
        <v>9</v>
      </c>
      <c r="G46" s="168" t="s">
        <v>98</v>
      </c>
      <c r="H46" s="176" t="s">
        <v>10</v>
      </c>
      <c r="I46" s="177" t="s">
        <v>99</v>
      </c>
      <c r="J46" s="178"/>
      <c r="K46" s="167"/>
      <c r="L46" s="133"/>
      <c r="M46" s="103" t="s">
        <v>23</v>
      </c>
      <c r="N46" s="70" t="s">
        <v>24</v>
      </c>
    </row>
    <row r="47" spans="1:14" ht="21" customHeight="1" x14ac:dyDescent="0.35">
      <c r="A47" s="179">
        <v>1</v>
      </c>
      <c r="B47" s="157" t="s">
        <v>77</v>
      </c>
      <c r="C47" s="181">
        <v>2800000</v>
      </c>
      <c r="D47" s="181">
        <v>2995663.48</v>
      </c>
      <c r="E47" s="148" t="s">
        <v>19</v>
      </c>
      <c r="F47" s="184" t="s">
        <v>155</v>
      </c>
      <c r="G47" s="185">
        <v>2973196</v>
      </c>
      <c r="H47" s="184" t="s">
        <v>155</v>
      </c>
      <c r="I47" s="185">
        <v>2973196</v>
      </c>
      <c r="J47" s="149" t="s">
        <v>103</v>
      </c>
      <c r="K47" s="187" t="s">
        <v>156</v>
      </c>
      <c r="L47" s="270" t="s">
        <v>171</v>
      </c>
      <c r="M47" s="276" t="s">
        <v>170</v>
      </c>
      <c r="N47" s="264"/>
    </row>
    <row r="48" spans="1:14" x14ac:dyDescent="0.35">
      <c r="A48" s="202"/>
      <c r="B48" s="154" t="s">
        <v>157</v>
      </c>
      <c r="C48" s="189"/>
      <c r="D48" s="189"/>
      <c r="E48" s="150"/>
      <c r="F48" s="190"/>
      <c r="G48" s="191"/>
      <c r="H48" s="190"/>
      <c r="I48" s="191"/>
      <c r="J48" s="151" t="s">
        <v>107</v>
      </c>
      <c r="K48" s="192" t="s">
        <v>138</v>
      </c>
      <c r="L48" s="271"/>
      <c r="M48" s="277"/>
      <c r="N48" s="265"/>
    </row>
    <row r="49" spans="1:14" x14ac:dyDescent="0.35">
      <c r="A49" s="193"/>
      <c r="B49" s="231" t="s">
        <v>158</v>
      </c>
      <c r="C49" s="195"/>
      <c r="D49" s="196"/>
      <c r="E49" s="153"/>
      <c r="F49" s="197" t="s">
        <v>159</v>
      </c>
      <c r="G49" s="198">
        <v>2990663.48</v>
      </c>
      <c r="H49" s="199"/>
      <c r="I49" s="200"/>
      <c r="J49" s="155"/>
      <c r="K49" s="232"/>
      <c r="L49" s="272"/>
      <c r="M49" s="278"/>
      <c r="N49" s="266"/>
    </row>
    <row r="50" spans="1:14" x14ac:dyDescent="0.35">
      <c r="A50" s="233"/>
      <c r="B50" s="234" t="s">
        <v>160</v>
      </c>
      <c r="C50" s="234"/>
      <c r="D50" s="234"/>
      <c r="E50" s="234"/>
      <c r="F50" s="234"/>
      <c r="G50" s="234"/>
      <c r="H50" s="235"/>
      <c r="I50" s="236">
        <f>SUM(I47:I49)</f>
        <v>2973196</v>
      </c>
      <c r="J50" s="237"/>
      <c r="K50" s="238"/>
      <c r="L50" s="279"/>
      <c r="M50" s="279"/>
      <c r="N50" s="279"/>
    </row>
    <row r="55" spans="1:14" x14ac:dyDescent="0.35">
      <c r="A55" s="164" t="s">
        <v>161</v>
      </c>
      <c r="B55" s="164"/>
      <c r="C55" s="164"/>
      <c r="D55" s="164"/>
      <c r="E55" s="164"/>
      <c r="F55" s="164"/>
      <c r="G55" s="164"/>
      <c r="H55" s="164"/>
      <c r="I55" s="164"/>
      <c r="J55" s="164"/>
    </row>
    <row r="56" spans="1:14" x14ac:dyDescent="0.35">
      <c r="A56" s="164" t="s">
        <v>79</v>
      </c>
      <c r="B56" s="164"/>
      <c r="C56" s="164"/>
      <c r="D56" s="164"/>
      <c r="E56" s="164"/>
      <c r="F56" s="164"/>
      <c r="G56" s="164"/>
      <c r="H56" s="164"/>
      <c r="I56" s="164"/>
      <c r="J56" s="164"/>
      <c r="N56" s="5" t="s">
        <v>89</v>
      </c>
    </row>
    <row r="57" spans="1:14" x14ac:dyDescent="0.35">
      <c r="A57" s="164" t="s">
        <v>90</v>
      </c>
      <c r="B57" s="164"/>
      <c r="C57" s="164"/>
      <c r="D57" s="164"/>
      <c r="E57" s="164"/>
      <c r="F57" s="164"/>
      <c r="G57" s="164"/>
      <c r="H57" s="164"/>
      <c r="I57" s="164"/>
      <c r="J57" s="164"/>
    </row>
    <row r="58" spans="1:14" x14ac:dyDescent="0.35">
      <c r="A58" s="165"/>
      <c r="B58" s="5"/>
      <c r="C58" s="5"/>
      <c r="D58" s="5"/>
      <c r="E58" s="5"/>
      <c r="F58" s="5"/>
      <c r="G58" s="5"/>
      <c r="H58" s="5"/>
      <c r="I58" s="5"/>
      <c r="J58" s="5"/>
    </row>
    <row r="59" spans="1:14" ht="42" x14ac:dyDescent="0.35">
      <c r="A59" s="166" t="s">
        <v>1</v>
      </c>
      <c r="B59" s="167" t="s">
        <v>91</v>
      </c>
      <c r="C59" s="168" t="s">
        <v>92</v>
      </c>
      <c r="D59" s="169" t="s">
        <v>93</v>
      </c>
      <c r="E59" s="167" t="s">
        <v>4</v>
      </c>
      <c r="F59" s="167" t="s">
        <v>5</v>
      </c>
      <c r="G59" s="167"/>
      <c r="H59" s="170" t="s">
        <v>94</v>
      </c>
      <c r="I59" s="170"/>
      <c r="J59" s="171" t="s">
        <v>95</v>
      </c>
      <c r="K59" s="171" t="s">
        <v>96</v>
      </c>
      <c r="L59" s="133" t="s">
        <v>65</v>
      </c>
      <c r="M59" s="131" t="s">
        <v>22</v>
      </c>
      <c r="N59" s="132"/>
    </row>
    <row r="60" spans="1:14" ht="63" x14ac:dyDescent="0.35">
      <c r="A60" s="166"/>
      <c r="B60" s="167"/>
      <c r="C60" s="173" t="s">
        <v>97</v>
      </c>
      <c r="D60" s="174" t="s">
        <v>87</v>
      </c>
      <c r="E60" s="167"/>
      <c r="F60" s="175" t="s">
        <v>9</v>
      </c>
      <c r="G60" s="168" t="s">
        <v>98</v>
      </c>
      <c r="H60" s="176" t="s">
        <v>10</v>
      </c>
      <c r="I60" s="177" t="s">
        <v>99</v>
      </c>
      <c r="J60" s="167"/>
      <c r="K60" s="167"/>
      <c r="L60" s="133"/>
      <c r="M60" s="103" t="s">
        <v>23</v>
      </c>
      <c r="N60" s="70" t="s">
        <v>24</v>
      </c>
    </row>
    <row r="61" spans="1:14" x14ac:dyDescent="0.35">
      <c r="A61" s="179">
        <v>1</v>
      </c>
      <c r="B61" s="239" t="s">
        <v>162</v>
      </c>
      <c r="C61" s="240">
        <v>6434861.6799999997</v>
      </c>
      <c r="D61" s="241">
        <v>6885302</v>
      </c>
      <c r="E61" s="242" t="s">
        <v>163</v>
      </c>
      <c r="F61" s="243" t="s">
        <v>164</v>
      </c>
      <c r="G61" s="244">
        <v>6816000</v>
      </c>
      <c r="H61" s="245" t="s">
        <v>164</v>
      </c>
      <c r="I61" s="246">
        <v>6816000</v>
      </c>
      <c r="J61" s="247" t="s">
        <v>103</v>
      </c>
      <c r="K61" s="180" t="s">
        <v>165</v>
      </c>
      <c r="L61" s="270" t="s">
        <v>173</v>
      </c>
      <c r="M61" s="276" t="s">
        <v>170</v>
      </c>
      <c r="N61" s="264"/>
    </row>
    <row r="62" spans="1:14" x14ac:dyDescent="0.35">
      <c r="A62" s="202"/>
      <c r="B62" s="248" t="s">
        <v>157</v>
      </c>
      <c r="C62" s="249"/>
      <c r="D62" s="250"/>
      <c r="E62" s="205"/>
      <c r="F62" s="152" t="s">
        <v>166</v>
      </c>
      <c r="G62" s="160">
        <v>6885000</v>
      </c>
      <c r="H62" s="251"/>
      <c r="I62" s="252"/>
      <c r="J62" s="152" t="s">
        <v>107</v>
      </c>
      <c r="K62" s="253" t="s">
        <v>167</v>
      </c>
      <c r="L62" s="271"/>
      <c r="M62" s="277"/>
      <c r="N62" s="265"/>
    </row>
    <row r="63" spans="1:14" x14ac:dyDescent="0.35">
      <c r="A63" s="193"/>
      <c r="B63" s="194" t="s">
        <v>168</v>
      </c>
      <c r="C63" s="254"/>
      <c r="D63" s="255"/>
      <c r="E63" s="256"/>
      <c r="F63" s="155" t="s">
        <v>140</v>
      </c>
      <c r="G63" s="257">
        <v>6885300</v>
      </c>
      <c r="H63" s="258"/>
      <c r="I63" s="259"/>
      <c r="J63" s="155"/>
      <c r="K63" s="260"/>
      <c r="L63" s="272"/>
      <c r="M63" s="278"/>
      <c r="N63" s="266"/>
    </row>
    <row r="64" spans="1:14" x14ac:dyDescent="0.35">
      <c r="A64" s="261"/>
      <c r="B64" s="216" t="s">
        <v>160</v>
      </c>
      <c r="C64" s="216"/>
      <c r="D64" s="216"/>
      <c r="E64" s="216"/>
      <c r="F64" s="216"/>
      <c r="G64" s="216"/>
      <c r="H64" s="262"/>
      <c r="I64" s="263">
        <f>SUM(I61:I63)</f>
        <v>6816000</v>
      </c>
      <c r="J64" s="155"/>
      <c r="K64" s="194"/>
      <c r="L64" s="279"/>
      <c r="M64" s="279"/>
      <c r="N64" s="279"/>
    </row>
  </sheetData>
  <mergeCells count="141">
    <mergeCell ref="L59:L60"/>
    <mergeCell ref="M59:N59"/>
    <mergeCell ref="L61:L63"/>
    <mergeCell ref="M61:M63"/>
    <mergeCell ref="N61:N63"/>
    <mergeCell ref="N16:N18"/>
    <mergeCell ref="N31:N33"/>
    <mergeCell ref="L45:L46"/>
    <mergeCell ref="M45:N45"/>
    <mergeCell ref="L47:L49"/>
    <mergeCell ref="M47:M49"/>
    <mergeCell ref="N47:N49"/>
    <mergeCell ref="M25:M27"/>
    <mergeCell ref="N28:N30"/>
    <mergeCell ref="M28:M30"/>
    <mergeCell ref="N25:N27"/>
    <mergeCell ref="N22:N24"/>
    <mergeCell ref="N19:N21"/>
    <mergeCell ref="L19:L21"/>
    <mergeCell ref="L22:L24"/>
    <mergeCell ref="L25:L27"/>
    <mergeCell ref="L28:L30"/>
    <mergeCell ref="L31:L33"/>
    <mergeCell ref="M16:M18"/>
    <mergeCell ref="M19:M21"/>
    <mergeCell ref="M22:M24"/>
    <mergeCell ref="M13:M15"/>
    <mergeCell ref="N13:N15"/>
    <mergeCell ref="M10:M12"/>
    <mergeCell ref="N10:N12"/>
    <mergeCell ref="M7:M9"/>
    <mergeCell ref="N7:N9"/>
    <mergeCell ref="B64:H64"/>
    <mergeCell ref="L5:L6"/>
    <mergeCell ref="M5:N5"/>
    <mergeCell ref="L7:L9"/>
    <mergeCell ref="L10:L12"/>
    <mergeCell ref="L13:L15"/>
    <mergeCell ref="L16:L18"/>
    <mergeCell ref="K59:K60"/>
    <mergeCell ref="A61:A63"/>
    <mergeCell ref="C61:C63"/>
    <mergeCell ref="D61:D63"/>
    <mergeCell ref="E61:E63"/>
    <mergeCell ref="H61:H63"/>
    <mergeCell ref="I61:I63"/>
    <mergeCell ref="B50:H50"/>
    <mergeCell ref="A55:J55"/>
    <mergeCell ref="A56:J56"/>
    <mergeCell ref="A57:J57"/>
    <mergeCell ref="A59:A60"/>
    <mergeCell ref="B59:B60"/>
    <mergeCell ref="E59:E60"/>
    <mergeCell ref="F59:G59"/>
    <mergeCell ref="H59:I59"/>
    <mergeCell ref="J59:J60"/>
    <mergeCell ref="K45:K46"/>
    <mergeCell ref="A47:A49"/>
    <mergeCell ref="C47:C49"/>
    <mergeCell ref="D47:D49"/>
    <mergeCell ref="E47:E49"/>
    <mergeCell ref="F47:F48"/>
    <mergeCell ref="G47:G48"/>
    <mergeCell ref="H47:H49"/>
    <mergeCell ref="I47:I49"/>
    <mergeCell ref="B34:H34"/>
    <mergeCell ref="A41:J41"/>
    <mergeCell ref="A42:J42"/>
    <mergeCell ref="A43:J43"/>
    <mergeCell ref="A45:A46"/>
    <mergeCell ref="B45:B46"/>
    <mergeCell ref="E45:E46"/>
    <mergeCell ref="F45:G45"/>
    <mergeCell ref="H45:I45"/>
    <mergeCell ref="J45:J46"/>
    <mergeCell ref="H28:H30"/>
    <mergeCell ref="I28:I30"/>
    <mergeCell ref="A31:A33"/>
    <mergeCell ref="C31:C33"/>
    <mergeCell ref="D31:D33"/>
    <mergeCell ref="E31:E33"/>
    <mergeCell ref="H31:H33"/>
    <mergeCell ref="I31:I33"/>
    <mergeCell ref="A28:A30"/>
    <mergeCell ref="C28:C30"/>
    <mergeCell ref="D28:D30"/>
    <mergeCell ref="E28:E30"/>
    <mergeCell ref="F28:F30"/>
    <mergeCell ref="G28:G30"/>
    <mergeCell ref="A25:A27"/>
    <mergeCell ref="C25:C27"/>
    <mergeCell ref="D25:D27"/>
    <mergeCell ref="E25:E27"/>
    <mergeCell ref="H25:H27"/>
    <mergeCell ref="I25:I27"/>
    <mergeCell ref="A22:A24"/>
    <mergeCell ref="C22:C24"/>
    <mergeCell ref="D22:D24"/>
    <mergeCell ref="E22:E24"/>
    <mergeCell ref="H22:H24"/>
    <mergeCell ref="I22:I24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H16:H18"/>
    <mergeCell ref="I16:I18"/>
    <mergeCell ref="A13:A15"/>
    <mergeCell ref="C13:C15"/>
    <mergeCell ref="D13:D15"/>
    <mergeCell ref="E13:E15"/>
    <mergeCell ref="H13:H15"/>
    <mergeCell ref="I13:I15"/>
    <mergeCell ref="A10:A12"/>
    <mergeCell ref="C10:C12"/>
    <mergeCell ref="D10:D12"/>
    <mergeCell ref="E10:E12"/>
    <mergeCell ref="H10:H12"/>
    <mergeCell ref="I10:I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42" t="s">
        <v>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3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35">
      <c r="A3" s="142" t="s">
        <v>17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28.5" customHeight="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37.9" customHeight="1" x14ac:dyDescent="0.35">
      <c r="A5" s="135" t="s">
        <v>1</v>
      </c>
      <c r="B5" s="135" t="s">
        <v>2</v>
      </c>
      <c r="C5" s="144" t="s">
        <v>12</v>
      </c>
      <c r="D5" s="144" t="s">
        <v>3</v>
      </c>
      <c r="E5" s="136" t="s">
        <v>4</v>
      </c>
      <c r="F5" s="146" t="s">
        <v>5</v>
      </c>
      <c r="G5" s="147"/>
      <c r="H5" s="137" t="s">
        <v>6</v>
      </c>
      <c r="I5" s="138"/>
      <c r="J5" s="134" t="s">
        <v>7</v>
      </c>
      <c r="K5" s="134" t="s">
        <v>8</v>
      </c>
      <c r="L5" s="134"/>
    </row>
    <row r="6" spans="1:12" ht="69" customHeight="1" x14ac:dyDescent="0.35">
      <c r="A6" s="135"/>
      <c r="B6" s="135"/>
      <c r="C6" s="145"/>
      <c r="D6" s="145"/>
      <c r="E6" s="136"/>
      <c r="F6" s="3" t="s">
        <v>9</v>
      </c>
      <c r="G6" s="4" t="s">
        <v>15</v>
      </c>
      <c r="H6" s="4" t="s">
        <v>10</v>
      </c>
      <c r="I6" s="4" t="s">
        <v>11</v>
      </c>
      <c r="J6" s="134"/>
      <c r="K6" s="134"/>
      <c r="L6" s="134"/>
    </row>
    <row r="7" spans="1:12" ht="72.599999999999994" customHeight="1" x14ac:dyDescent="0.35">
      <c r="A7" s="139" t="s">
        <v>16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13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สรุป</vt:lpstr>
      <vt:lpstr>รวมทุกเดือน</vt:lpstr>
      <vt:lpstr>smes ต.ค.64</vt:lpstr>
      <vt:lpstr>แบบ สขร. ต.ค. 64 </vt:lpstr>
      <vt:lpstr>เรื่องร้องเรียนจัดซื้อ (ฝสอ.)</vt:lpstr>
      <vt:lpstr>'smes ต.ค.64'!Print_Area</vt:lpstr>
      <vt:lpstr>'แบบ สขร. ต.ค. 64 '!Print_Area</vt:lpstr>
      <vt:lpstr>รวมทุกเดือน!Print_Area</vt:lpstr>
      <vt:lpstr>สรุป!Print_Area</vt:lpstr>
      <vt:lpstr>'smes ต.ค.64'!Print_Titles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ณิชา เมืองสุวรรณ</cp:lastModifiedBy>
  <cp:lastPrinted>2021-11-04T08:49:04Z</cp:lastPrinted>
  <dcterms:created xsi:type="dcterms:W3CDTF">2017-01-05T04:39:12Z</dcterms:created>
  <dcterms:modified xsi:type="dcterms:W3CDTF">2021-11-18T03:31:13Z</dcterms:modified>
</cp:coreProperties>
</file>