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999460C4-2341-4F7A-9E5A-FE8DC116BD5F}" xr6:coauthVersionLast="36" xr6:coauthVersionMax="36" xr10:uidLastSave="{00000000-0000-0000-0000-000000000000}"/>
  <bookViews>
    <workbookView xWindow="0" yWindow="0" windowWidth="28800" windowHeight="11925" tabRatio="712" firstSheet="14" activeTab="19" xr2:uid="{00000000-000D-0000-FFFF-FFFF00000000}"/>
  </bookViews>
  <sheets>
    <sheet name="สรุป" sheetId="16" r:id="rId1"/>
    <sheet name="smes ต.ค.64" sheetId="15" r:id="rId2"/>
    <sheet name="แบบ สขร. ต.ค. 64 " sheetId="19" r:id="rId3"/>
    <sheet name="smes พ.ย.64" sheetId="20" r:id="rId4"/>
    <sheet name="แบบ สขร. พ.ย. 64 " sheetId="21" r:id="rId5"/>
    <sheet name="smes ธ.ค.64" sheetId="22" r:id="rId6"/>
    <sheet name="แบบ สขร. ธ.ค. 64 " sheetId="23" r:id="rId7"/>
    <sheet name="smes ม.ค.65" sheetId="24" r:id="rId8"/>
    <sheet name="แบบ สขร. ม.ค. 65" sheetId="25" r:id="rId9"/>
    <sheet name="smes ก.พ.65" sheetId="26" r:id="rId10"/>
    <sheet name="แบบ สขร. ก.พ. 65" sheetId="27" r:id="rId11"/>
    <sheet name="smes มี.ค.65" sheetId="28" r:id="rId12"/>
    <sheet name="แบบ สขร. มี.ค. 65" sheetId="29" r:id="rId13"/>
    <sheet name="smes เม.ย.65" sheetId="30" r:id="rId14"/>
    <sheet name="แบบ สขร. เม.ย. 65 " sheetId="31" r:id="rId15"/>
    <sheet name="smes พ.ค. 65" sheetId="32" r:id="rId16"/>
    <sheet name="แบบ สขร. พ.ค. 65" sheetId="33" r:id="rId17"/>
    <sheet name="smes มิ.ย. 65 " sheetId="34" r:id="rId18"/>
    <sheet name="แบบ สขร. มิ.ย. 65" sheetId="35" r:id="rId19"/>
    <sheet name="รวมทุกเดือน" sheetId="17" r:id="rId20"/>
    <sheet name="smes ก.ค. 65 " sheetId="36" r:id="rId21"/>
    <sheet name="แบบ สขร. ก.ค. 65" sheetId="37" r:id="rId22"/>
    <sheet name="เรื่องร้องเรียนจัดซื้อ (ฝสอ.)" sheetId="5" state="hidden" r:id="rId23"/>
  </sheets>
  <definedNames>
    <definedName name="_xlnm.Print_Area" localSheetId="20">'smes ก.ค. 65 '!$A$1:$AF$43</definedName>
    <definedName name="_xlnm.Print_Area" localSheetId="9">'smes ก.พ.65'!$A$1:$AF$41</definedName>
    <definedName name="_xlnm.Print_Area" localSheetId="1">'smes ต.ค.64'!$A$1:$AF$41</definedName>
    <definedName name="_xlnm.Print_Area" localSheetId="5">'smes ธ.ค.64'!$A$1:$AF$41</definedName>
    <definedName name="_xlnm.Print_Area" localSheetId="15">'smes พ.ค. 65'!$A$1:$AF$43</definedName>
    <definedName name="_xlnm.Print_Area" localSheetId="3">'smes พ.ย.64'!$A$1:$AF$41</definedName>
    <definedName name="_xlnm.Print_Area" localSheetId="7">'smes ม.ค.65'!$A$1:$AF$41</definedName>
    <definedName name="_xlnm.Print_Area" localSheetId="17">'smes มิ.ย. 65 '!$A$1:$AF$43</definedName>
    <definedName name="_xlnm.Print_Area" localSheetId="11">'smes มี.ค.65'!$A$1:$AF$43</definedName>
    <definedName name="_xlnm.Print_Area" localSheetId="13">'smes เม.ย.65'!$A$1:$AF$43</definedName>
    <definedName name="_xlnm.Print_Area" localSheetId="21">'แบบ สขร. ก.ค. 65'!$A$32:$N$42</definedName>
    <definedName name="_xlnm.Print_Area" localSheetId="10">'แบบ สขร. ก.พ. 65'!$A$1:$N$23</definedName>
    <definedName name="_xlnm.Print_Area" localSheetId="2">'แบบ สขร. ต.ค. 64 '!$A$55:$K$64</definedName>
    <definedName name="_xlnm.Print_Area" localSheetId="6">'แบบ สขร. ธ.ค. 64 '!$A$17:$N$44</definedName>
    <definedName name="_xlnm.Print_Area" localSheetId="16">'แบบ สขร. พ.ค. 65'!$A$14:$N$29</definedName>
    <definedName name="_xlnm.Print_Area" localSheetId="4">'แบบ สขร. พ.ย. 64 '!$A$1:$N$26</definedName>
    <definedName name="_xlnm.Print_Area" localSheetId="8">'แบบ สขร. ม.ค. 65'!$A$1:$N$19</definedName>
    <definedName name="_xlnm.Print_Area" localSheetId="18">'แบบ สขร. มิ.ย. 65'!$A$14:$N$24</definedName>
    <definedName name="_xlnm.Print_Area" localSheetId="12">'แบบ สขร. มี.ค. 65'!$A$33:$N$43</definedName>
    <definedName name="_xlnm.Print_Area" localSheetId="14">'แบบ สขร. เม.ย. 65 '!$A$27:$N$45</definedName>
    <definedName name="_xlnm.Print_Area" localSheetId="19">รวมทุกเดือน!$A$1:$Q$251</definedName>
    <definedName name="_xlnm.Print_Area" localSheetId="0">สรุป!$A$1:$AF$41</definedName>
    <definedName name="_xlnm.Print_Titles" localSheetId="20">'smes ก.ค. 65 '!$7:$7</definedName>
    <definedName name="_xlnm.Print_Titles" localSheetId="9">'smes ก.พ.65'!$7:$7</definedName>
    <definedName name="_xlnm.Print_Titles" localSheetId="1">'smes ต.ค.64'!$7:$7</definedName>
    <definedName name="_xlnm.Print_Titles" localSheetId="5">'smes ธ.ค.64'!$7:$7</definedName>
    <definedName name="_xlnm.Print_Titles" localSheetId="15">'smes พ.ค. 65'!$7:$7</definedName>
    <definedName name="_xlnm.Print_Titles" localSheetId="3">'smes พ.ย.64'!$7:$7</definedName>
    <definedName name="_xlnm.Print_Titles" localSheetId="7">'smes ม.ค.65'!$7:$7</definedName>
    <definedName name="_xlnm.Print_Titles" localSheetId="17">'smes มิ.ย. 65 '!$7:$7</definedName>
    <definedName name="_xlnm.Print_Titles" localSheetId="11">'smes มี.ค.65'!$7:$7</definedName>
    <definedName name="_xlnm.Print_Titles" localSheetId="13">'smes เม.ย.65'!$7:$7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I218" i="17" l="1"/>
  <c r="D199" i="17"/>
  <c r="I42" i="37" l="1"/>
  <c r="I31" i="37"/>
  <c r="I19" i="37"/>
  <c r="D8" i="37"/>
  <c r="AC35" i="36"/>
  <c r="AB35" i="36"/>
  <c r="AA35" i="36"/>
  <c r="Z35" i="36"/>
  <c r="Y35" i="36"/>
  <c r="X35" i="36"/>
  <c r="W35" i="36"/>
  <c r="V35" i="36"/>
  <c r="U35" i="36"/>
  <c r="T35" i="36"/>
  <c r="S35" i="36"/>
  <c r="R35" i="36"/>
  <c r="Q35" i="36"/>
  <c r="P35" i="36"/>
  <c r="O35" i="36"/>
  <c r="N35" i="36"/>
  <c r="M35" i="36"/>
  <c r="L35" i="36"/>
  <c r="K35" i="36"/>
  <c r="J35" i="36"/>
  <c r="I35" i="36"/>
  <c r="H35" i="36"/>
  <c r="G35" i="36"/>
  <c r="F35" i="36"/>
  <c r="E35" i="36"/>
  <c r="D35" i="36"/>
  <c r="D37" i="36" s="1"/>
  <c r="D38" i="36" s="1"/>
  <c r="C35" i="36"/>
  <c r="AE33" i="36"/>
  <c r="AD33" i="36"/>
  <c r="AE32" i="36"/>
  <c r="AD32" i="36"/>
  <c r="AE31" i="36"/>
  <c r="AD31" i="36"/>
  <c r="AE30" i="36"/>
  <c r="AD30" i="36"/>
  <c r="AE29" i="36"/>
  <c r="AD29" i="36"/>
  <c r="AF29" i="36" s="1"/>
  <c r="AE28" i="36"/>
  <c r="AF28" i="36" s="1"/>
  <c r="AD28" i="36"/>
  <c r="AE27" i="36"/>
  <c r="AD27" i="36"/>
  <c r="AE26" i="36"/>
  <c r="AF26" i="36" s="1"/>
  <c r="AF25" i="36"/>
  <c r="AF24" i="36"/>
  <c r="AE23" i="36"/>
  <c r="AF23" i="36" s="1"/>
  <c r="AD23" i="36"/>
  <c r="AF22" i="36"/>
  <c r="AE22" i="36"/>
  <c r="AD22" i="36"/>
  <c r="AE21" i="36"/>
  <c r="AF21" i="36" s="1"/>
  <c r="AD21" i="36"/>
  <c r="AE20" i="36"/>
  <c r="AD20" i="36"/>
  <c r="AF20" i="36" s="1"/>
  <c r="AE19" i="36"/>
  <c r="AD19" i="36"/>
  <c r="AF18" i="36"/>
  <c r="AE18" i="36"/>
  <c r="AD18" i="36"/>
  <c r="AE17" i="36"/>
  <c r="AF17" i="36" s="1"/>
  <c r="AD17" i="36"/>
  <c r="AF16" i="36"/>
  <c r="AE16" i="36"/>
  <c r="AE15" i="36"/>
  <c r="AD15" i="36"/>
  <c r="AE14" i="36"/>
  <c r="AD14" i="36"/>
  <c r="AE13" i="36"/>
  <c r="AD13" i="36"/>
  <c r="AE12" i="36"/>
  <c r="AD12" i="36"/>
  <c r="AE11" i="36"/>
  <c r="AD11" i="36"/>
  <c r="AE10" i="36"/>
  <c r="AD10" i="36"/>
  <c r="AF32" i="36" l="1"/>
  <c r="AF14" i="36"/>
  <c r="AF15" i="36"/>
  <c r="AF27" i="36"/>
  <c r="AF33" i="36"/>
  <c r="AE35" i="36"/>
  <c r="D40" i="36" s="1"/>
  <c r="AF19" i="36"/>
  <c r="AF30" i="36"/>
  <c r="AF13" i="36"/>
  <c r="AF31" i="36"/>
  <c r="AF12" i="36"/>
  <c r="AD35" i="36"/>
  <c r="AF10" i="36"/>
  <c r="AF11" i="36"/>
  <c r="AF35" i="36" l="1"/>
  <c r="D43" i="36"/>
  <c r="D41" i="36"/>
  <c r="I24" i="35"/>
  <c r="I12" i="35"/>
  <c r="T185" i="17" s="1"/>
  <c r="AC35" i="34"/>
  <c r="AB35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D37" i="34" s="1"/>
  <c r="D38" i="34" s="1"/>
  <c r="C35" i="34"/>
  <c r="AE33" i="34"/>
  <c r="AD33" i="34"/>
  <c r="AE32" i="34"/>
  <c r="AF32" i="34" s="1"/>
  <c r="AD32" i="34"/>
  <c r="AE31" i="34"/>
  <c r="AF31" i="34" s="1"/>
  <c r="AD31" i="34"/>
  <c r="AE30" i="34"/>
  <c r="AF30" i="34" s="1"/>
  <c r="AD30" i="34"/>
  <c r="AE29" i="34"/>
  <c r="AD29" i="34"/>
  <c r="AE28" i="34"/>
  <c r="AF28" i="34" s="1"/>
  <c r="AD28" i="34"/>
  <c r="AE27" i="34"/>
  <c r="AF27" i="34" s="1"/>
  <c r="AD27" i="34"/>
  <c r="AF26" i="34"/>
  <c r="AE26" i="34"/>
  <c r="AF25" i="34"/>
  <c r="AF24" i="34"/>
  <c r="AE23" i="34"/>
  <c r="AD23" i="34"/>
  <c r="AE22" i="34"/>
  <c r="AF22" i="34" s="1"/>
  <c r="AD22" i="34"/>
  <c r="AE21" i="34"/>
  <c r="AD21" i="34"/>
  <c r="AE20" i="34"/>
  <c r="AF20" i="34" s="1"/>
  <c r="AD20" i="34"/>
  <c r="AE19" i="34"/>
  <c r="AD19" i="34"/>
  <c r="AE18" i="34"/>
  <c r="AD18" i="34"/>
  <c r="AE17" i="34"/>
  <c r="AD17" i="34"/>
  <c r="AE16" i="34"/>
  <c r="AF16" i="34" s="1"/>
  <c r="AE15" i="34"/>
  <c r="AD15" i="34"/>
  <c r="AE14" i="34"/>
  <c r="AF14" i="34" s="1"/>
  <c r="AD14" i="34"/>
  <c r="AE13" i="34"/>
  <c r="AF13" i="34" s="1"/>
  <c r="AD13" i="34"/>
  <c r="AE12" i="34"/>
  <c r="AF12" i="34" s="1"/>
  <c r="AD12" i="34"/>
  <c r="AE11" i="34"/>
  <c r="AD11" i="34"/>
  <c r="AE10" i="34"/>
  <c r="AD10" i="34"/>
  <c r="AF10" i="34" s="1"/>
  <c r="AF21" i="34" l="1"/>
  <c r="AF15" i="34"/>
  <c r="AF33" i="34"/>
  <c r="AF29" i="34"/>
  <c r="AF17" i="34"/>
  <c r="AF23" i="34"/>
  <c r="AF11" i="34"/>
  <c r="AF18" i="34"/>
  <c r="AF19" i="34"/>
  <c r="AD35" i="34"/>
  <c r="AE35" i="34"/>
  <c r="D40" i="34" l="1"/>
  <c r="AF35" i="34"/>
  <c r="AD10" i="32"/>
  <c r="I29" i="33"/>
  <c r="I12" i="33"/>
  <c r="T184" i="17" s="1"/>
  <c r="D37" i="32"/>
  <c r="D38" i="32" s="1"/>
  <c r="AC35" i="32"/>
  <c r="AB35" i="32"/>
  <c r="AA35" i="32"/>
  <c r="Z35" i="32"/>
  <c r="Y35" i="32"/>
  <c r="X35" i="32"/>
  <c r="W35" i="32"/>
  <c r="V35" i="32"/>
  <c r="U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AE33" i="32"/>
  <c r="AD33" i="32"/>
  <c r="AE32" i="32"/>
  <c r="AF32" i="32" s="1"/>
  <c r="AD32" i="32"/>
  <c r="AE31" i="32"/>
  <c r="AF31" i="32" s="1"/>
  <c r="AD31" i="32"/>
  <c r="AE30" i="32"/>
  <c r="AD30" i="32"/>
  <c r="AE29" i="32"/>
  <c r="AD29" i="32"/>
  <c r="AE28" i="32"/>
  <c r="AD28" i="32"/>
  <c r="AE27" i="32"/>
  <c r="AD27" i="32"/>
  <c r="AE26" i="32"/>
  <c r="AF26" i="32" s="1"/>
  <c r="AF25" i="32"/>
  <c r="AF24" i="32"/>
  <c r="AE23" i="32"/>
  <c r="AF23" i="32" s="1"/>
  <c r="AD23" i="32"/>
  <c r="AE22" i="32"/>
  <c r="AD22" i="32"/>
  <c r="AE21" i="32"/>
  <c r="AF21" i="32" s="1"/>
  <c r="AD21" i="32"/>
  <c r="AE20" i="32"/>
  <c r="AF20" i="32" s="1"/>
  <c r="AD20" i="32"/>
  <c r="AE19" i="32"/>
  <c r="AF19" i="32" s="1"/>
  <c r="AD19" i="32"/>
  <c r="AE18" i="32"/>
  <c r="AF18" i="32" s="1"/>
  <c r="AD18" i="32"/>
  <c r="AE17" i="32"/>
  <c r="AE35" i="32" s="1"/>
  <c r="D40" i="32" s="1"/>
  <c r="AD17" i="32"/>
  <c r="AE16" i="32"/>
  <c r="AF16" i="32" s="1"/>
  <c r="AE15" i="32"/>
  <c r="AD15" i="32"/>
  <c r="AE14" i="32"/>
  <c r="AF14" i="32" s="1"/>
  <c r="AD14" i="32"/>
  <c r="AE13" i="32"/>
  <c r="AF13" i="32" s="1"/>
  <c r="AD13" i="32"/>
  <c r="AE12" i="32"/>
  <c r="AF12" i="32" s="1"/>
  <c r="AD12" i="32"/>
  <c r="AE11" i="32"/>
  <c r="AD11" i="32"/>
  <c r="AE10" i="32"/>
  <c r="AF15" i="32" l="1"/>
  <c r="AF27" i="32"/>
  <c r="AF33" i="32"/>
  <c r="AF28" i="32"/>
  <c r="AF29" i="32"/>
  <c r="AF30" i="32"/>
  <c r="AF17" i="32"/>
  <c r="AF22" i="32"/>
  <c r="AF11" i="32"/>
  <c r="D43" i="34"/>
  <c r="D41" i="34"/>
  <c r="AD35" i="32"/>
  <c r="AF35" i="32" s="1"/>
  <c r="T35" i="32"/>
  <c r="AF10" i="32"/>
  <c r="D43" i="32"/>
  <c r="D41" i="32"/>
  <c r="L35" i="30"/>
  <c r="I45" i="31" l="1"/>
  <c r="I23" i="31"/>
  <c r="T183" i="17" s="1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K35" i="30"/>
  <c r="J35" i="30"/>
  <c r="I35" i="30"/>
  <c r="H35" i="30"/>
  <c r="G35" i="30"/>
  <c r="F35" i="30"/>
  <c r="E35" i="30"/>
  <c r="D35" i="30"/>
  <c r="D37" i="30" s="1"/>
  <c r="D38" i="30" s="1"/>
  <c r="C35" i="30"/>
  <c r="AE33" i="30"/>
  <c r="AD33" i="30"/>
  <c r="AE32" i="30"/>
  <c r="AD32" i="30"/>
  <c r="AE31" i="30"/>
  <c r="AF31" i="30" s="1"/>
  <c r="AD31" i="30"/>
  <c r="AE30" i="30"/>
  <c r="AD30" i="30"/>
  <c r="AE29" i="30"/>
  <c r="AF29" i="30" s="1"/>
  <c r="AD29" i="30"/>
  <c r="AE28" i="30"/>
  <c r="AD28" i="30"/>
  <c r="AE27" i="30"/>
  <c r="AD27" i="30"/>
  <c r="AE26" i="30"/>
  <c r="AF26" i="30" s="1"/>
  <c r="AF25" i="30"/>
  <c r="AF24" i="30"/>
  <c r="AE23" i="30"/>
  <c r="AD23" i="30"/>
  <c r="AF22" i="30"/>
  <c r="AE22" i="30"/>
  <c r="AD22" i="30"/>
  <c r="AE21" i="30"/>
  <c r="AF21" i="30" s="1"/>
  <c r="AD21" i="30"/>
  <c r="AE20" i="30"/>
  <c r="AF20" i="30" s="1"/>
  <c r="AD20" i="30"/>
  <c r="AE19" i="30"/>
  <c r="AF19" i="30" s="1"/>
  <c r="AD19" i="30"/>
  <c r="AE18" i="30"/>
  <c r="AF18" i="30" s="1"/>
  <c r="AD18" i="30"/>
  <c r="AE17" i="30"/>
  <c r="AF17" i="30" s="1"/>
  <c r="AD17" i="30"/>
  <c r="AE16" i="30"/>
  <c r="AF16" i="30" s="1"/>
  <c r="AE15" i="30"/>
  <c r="AF15" i="30" s="1"/>
  <c r="AD15" i="30"/>
  <c r="AE14" i="30"/>
  <c r="AD14" i="30"/>
  <c r="AE13" i="30"/>
  <c r="AF13" i="30" s="1"/>
  <c r="AD13" i="30"/>
  <c r="AE12" i="30"/>
  <c r="AD12" i="30"/>
  <c r="AE11" i="30"/>
  <c r="AF11" i="30" s="1"/>
  <c r="AD11" i="30"/>
  <c r="AE10" i="30"/>
  <c r="AD10" i="30"/>
  <c r="AF23" i="30" l="1"/>
  <c r="AF14" i="30"/>
  <c r="AF32" i="30"/>
  <c r="AF27" i="30"/>
  <c r="AF33" i="30"/>
  <c r="AE35" i="30"/>
  <c r="AF30" i="30"/>
  <c r="AF12" i="30"/>
  <c r="AF28" i="30"/>
  <c r="AD35" i="30"/>
  <c r="AF35" i="30"/>
  <c r="D40" i="30"/>
  <c r="AF10" i="30"/>
  <c r="D41" i="30" l="1"/>
  <c r="D43" i="30"/>
  <c r="AF24" i="28"/>
  <c r="AF25" i="28"/>
  <c r="AE23" i="28"/>
  <c r="AD23" i="28"/>
  <c r="I43" i="29"/>
  <c r="I29" i="29"/>
  <c r="T182" i="17" s="1"/>
  <c r="AC35" i="28"/>
  <c r="AB35" i="28"/>
  <c r="AA35" i="28"/>
  <c r="Z35" i="28"/>
  <c r="Y35" i="28"/>
  <c r="X35" i="28"/>
  <c r="W35" i="28"/>
  <c r="V35" i="28"/>
  <c r="U35" i="28"/>
  <c r="T35" i="28"/>
  <c r="S35" i="28"/>
  <c r="R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D37" i="28" s="1"/>
  <c r="D38" i="28" s="1"/>
  <c r="C35" i="28"/>
  <c r="AE33" i="28"/>
  <c r="AD33" i="28"/>
  <c r="AE32" i="28"/>
  <c r="AD32" i="28"/>
  <c r="AE31" i="28"/>
  <c r="AD31" i="28"/>
  <c r="AE30" i="28"/>
  <c r="AD30" i="28"/>
  <c r="AE29" i="28"/>
  <c r="AF29" i="28" s="1"/>
  <c r="AD29" i="28"/>
  <c r="AE28" i="28"/>
  <c r="AD28" i="28"/>
  <c r="AE27" i="28"/>
  <c r="AD27" i="28"/>
  <c r="AE26" i="28"/>
  <c r="AF26" i="28" s="1"/>
  <c r="AE22" i="28"/>
  <c r="AD22" i="28"/>
  <c r="AE21" i="28"/>
  <c r="AD21" i="28"/>
  <c r="AE20" i="28"/>
  <c r="AD20" i="28"/>
  <c r="AE19" i="28"/>
  <c r="AD19" i="28"/>
  <c r="AE18" i="28"/>
  <c r="AD18" i="28"/>
  <c r="AE17" i="28"/>
  <c r="AD17" i="28"/>
  <c r="AE16" i="28"/>
  <c r="AF16" i="28" s="1"/>
  <c r="AE15" i="28"/>
  <c r="AD15" i="28"/>
  <c r="AE14" i="28"/>
  <c r="AD14" i="28"/>
  <c r="AE13" i="28"/>
  <c r="AF13" i="28" s="1"/>
  <c r="AD13" i="28"/>
  <c r="AE12" i="28"/>
  <c r="AD12" i="28"/>
  <c r="AE11" i="28"/>
  <c r="AF11" i="28" s="1"/>
  <c r="AD11" i="28"/>
  <c r="AE10" i="28"/>
  <c r="AD10" i="28"/>
  <c r="AF23" i="28" l="1"/>
  <c r="AF20" i="28"/>
  <c r="AF30" i="28"/>
  <c r="AF17" i="28"/>
  <c r="AF12" i="28"/>
  <c r="AF21" i="28"/>
  <c r="AD35" i="28"/>
  <c r="AF19" i="28"/>
  <c r="AF15" i="28"/>
  <c r="AF18" i="28"/>
  <c r="AF28" i="28"/>
  <c r="AF31" i="28"/>
  <c r="AE35" i="28"/>
  <c r="D40" i="28" s="1"/>
  <c r="AF32" i="28"/>
  <c r="AF14" i="28"/>
  <c r="AF22" i="28"/>
  <c r="AF27" i="28"/>
  <c r="AF33" i="28"/>
  <c r="AF10" i="28"/>
  <c r="AF35" i="28" l="1"/>
  <c r="D43" i="28"/>
  <c r="D41" i="28"/>
  <c r="I42" i="27"/>
  <c r="I23" i="27"/>
  <c r="T181" i="17" s="1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D35" i="26" s="1"/>
  <c r="D36" i="26" s="1"/>
  <c r="C33" i="26"/>
  <c r="AE31" i="26"/>
  <c r="AD31" i="26"/>
  <c r="AE30" i="26"/>
  <c r="AD30" i="26"/>
  <c r="AE29" i="26"/>
  <c r="AD29" i="26"/>
  <c r="AE28" i="26"/>
  <c r="AD28" i="26"/>
  <c r="AE27" i="26"/>
  <c r="AD27" i="26"/>
  <c r="AE26" i="26"/>
  <c r="AD26" i="26"/>
  <c r="AE25" i="26"/>
  <c r="AD25" i="26"/>
  <c r="AE24" i="26"/>
  <c r="AF24" i="26" s="1"/>
  <c r="AF23" i="26"/>
  <c r="AE23" i="26"/>
  <c r="AD23" i="26"/>
  <c r="AE22" i="26"/>
  <c r="AD22" i="26"/>
  <c r="AE21" i="26"/>
  <c r="AF21" i="26" s="1"/>
  <c r="AD21" i="26"/>
  <c r="AE20" i="26"/>
  <c r="AF20" i="26" s="1"/>
  <c r="AD20" i="26"/>
  <c r="AE19" i="26"/>
  <c r="AF19" i="26" s="1"/>
  <c r="AD19" i="26"/>
  <c r="AE18" i="26"/>
  <c r="AF18" i="26" s="1"/>
  <c r="AD18" i="26"/>
  <c r="AE17" i="26"/>
  <c r="AF17" i="26" s="1"/>
  <c r="AD17" i="26"/>
  <c r="AE16" i="26"/>
  <c r="AF16" i="26" s="1"/>
  <c r="AE15" i="26"/>
  <c r="AD15" i="26"/>
  <c r="AE14" i="26"/>
  <c r="AD14" i="26"/>
  <c r="AE13" i="26"/>
  <c r="AD13" i="26"/>
  <c r="AE12" i="26"/>
  <c r="AF12" i="26" s="1"/>
  <c r="AD12" i="26"/>
  <c r="AE11" i="26"/>
  <c r="AD11" i="26"/>
  <c r="AE10" i="26"/>
  <c r="AD10" i="26"/>
  <c r="AF25" i="26" l="1"/>
  <c r="AF31" i="26"/>
  <c r="AF14" i="26"/>
  <c r="AF13" i="26"/>
  <c r="AF27" i="26"/>
  <c r="AF28" i="26"/>
  <c r="AF22" i="26"/>
  <c r="AF15" i="26"/>
  <c r="AF11" i="26"/>
  <c r="AF29" i="26"/>
  <c r="AF26" i="26"/>
  <c r="AD33" i="26"/>
  <c r="AF33" i="26" s="1"/>
  <c r="AE33" i="26"/>
  <c r="D38" i="26" s="1"/>
  <c r="AF30" i="26"/>
  <c r="AF10" i="26"/>
  <c r="D41" i="26" l="1"/>
  <c r="D39" i="26"/>
  <c r="AE30" i="24"/>
  <c r="AE29" i="24"/>
  <c r="AE28" i="24"/>
  <c r="AE27" i="24"/>
  <c r="AE26" i="24"/>
  <c r="AE25" i="24"/>
  <c r="AF25" i="24" s="1"/>
  <c r="AE24" i="24"/>
  <c r="AE23" i="24"/>
  <c r="AF23" i="24" s="1"/>
  <c r="AE22" i="24"/>
  <c r="AF22" i="24" s="1"/>
  <c r="AE21" i="24"/>
  <c r="AF21" i="24" s="1"/>
  <c r="AE20" i="24"/>
  <c r="AE19" i="24"/>
  <c r="AE18" i="24"/>
  <c r="AE17" i="24"/>
  <c r="AE16" i="24"/>
  <c r="AF16" i="24" s="1"/>
  <c r="AE15" i="24"/>
  <c r="AE14" i="24"/>
  <c r="AF14" i="24" s="1"/>
  <c r="AE13" i="24"/>
  <c r="AE12" i="24"/>
  <c r="AE11" i="24"/>
  <c r="AF11" i="24" s="1"/>
  <c r="AF13" i="24"/>
  <c r="AE10" i="24"/>
  <c r="AF24" i="24"/>
  <c r="AF19" i="24"/>
  <c r="I19" i="25"/>
  <c r="T180" i="17" s="1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D35" i="24" s="1"/>
  <c r="D36" i="24" s="1"/>
  <c r="C33" i="24"/>
  <c r="AE31" i="24"/>
  <c r="AD31" i="24"/>
  <c r="AD30" i="24"/>
  <c r="AD29" i="24"/>
  <c r="AF29" i="24" s="1"/>
  <c r="AD28" i="24"/>
  <c r="AF28" i="24" s="1"/>
  <c r="AD27" i="24"/>
  <c r="AD26" i="24"/>
  <c r="AD25" i="24"/>
  <c r="AD23" i="24"/>
  <c r="AD22" i="24"/>
  <c r="AD21" i="24"/>
  <c r="AD20" i="24"/>
  <c r="AD19" i="24"/>
  <c r="AD18" i="24"/>
  <c r="AF18" i="24" s="1"/>
  <c r="AD17" i="24"/>
  <c r="AF17" i="24" s="1"/>
  <c r="AD15" i="24"/>
  <c r="AD14" i="24"/>
  <c r="AD13" i="24"/>
  <c r="AD12" i="24"/>
  <c r="AD11" i="24"/>
  <c r="AD10" i="24"/>
  <c r="AF15" i="24" l="1"/>
  <c r="AF27" i="24"/>
  <c r="AD33" i="24"/>
  <c r="AF30" i="24"/>
  <c r="AF31" i="24"/>
  <c r="AF20" i="24"/>
  <c r="AF26" i="24"/>
  <c r="AE33" i="24"/>
  <c r="AF33" i="24" s="1"/>
  <c r="AF12" i="24"/>
  <c r="AF10" i="24"/>
  <c r="AE16" i="22"/>
  <c r="AF16" i="22" s="1"/>
  <c r="AE17" i="22"/>
  <c r="AF17" i="22" s="1"/>
  <c r="AE18" i="22"/>
  <c r="AE19" i="22"/>
  <c r="AE20" i="22"/>
  <c r="AE21" i="22"/>
  <c r="AE22" i="22"/>
  <c r="AE23" i="22"/>
  <c r="AF23" i="22" s="1"/>
  <c r="AE24" i="22"/>
  <c r="AE25" i="22"/>
  <c r="AE26" i="22"/>
  <c r="AE27" i="22"/>
  <c r="AE28" i="22"/>
  <c r="AF28" i="22" s="1"/>
  <c r="AE29" i="22"/>
  <c r="AE30" i="22"/>
  <c r="AE31" i="22"/>
  <c r="AE14" i="22"/>
  <c r="AE15" i="22"/>
  <c r="AE13" i="22"/>
  <c r="AE12" i="22"/>
  <c r="AE11" i="22"/>
  <c r="AE10" i="22"/>
  <c r="I44" i="23"/>
  <c r="I10" i="23"/>
  <c r="T179" i="17" s="1"/>
  <c r="D35" i="22"/>
  <c r="D36" i="22" s="1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AD31" i="22"/>
  <c r="AF31" i="22" s="1"/>
  <c r="AD30" i="22"/>
  <c r="AD29" i="22"/>
  <c r="AD28" i="22"/>
  <c r="AD27" i="22"/>
  <c r="AD26" i="22"/>
  <c r="AD25" i="22"/>
  <c r="AF25" i="22" s="1"/>
  <c r="AF24" i="22"/>
  <c r="AD23" i="22"/>
  <c r="AD22" i="22"/>
  <c r="AF22" i="22" s="1"/>
  <c r="AD21" i="22"/>
  <c r="AF21" i="22" s="1"/>
  <c r="AD20" i="22"/>
  <c r="AF19" i="22"/>
  <c r="AD19" i="22"/>
  <c r="AD18" i="22"/>
  <c r="AD17" i="22"/>
  <c r="AF15" i="22"/>
  <c r="AD15" i="22"/>
  <c r="AF14" i="22"/>
  <c r="AD14" i="22"/>
  <c r="AD13" i="22"/>
  <c r="AD12" i="22"/>
  <c r="AF12" i="22" s="1"/>
  <c r="AD11" i="22"/>
  <c r="AF11" i="22" s="1"/>
  <c r="AD10" i="22"/>
  <c r="AF27" i="22" l="1"/>
  <c r="AF29" i="22"/>
  <c r="AF20" i="22"/>
  <c r="AF30" i="22"/>
  <c r="AF18" i="22"/>
  <c r="AF26" i="22"/>
  <c r="D38" i="24"/>
  <c r="D41" i="24" s="1"/>
  <c r="AD33" i="22"/>
  <c r="AE33" i="22"/>
  <c r="AF33" i="22" s="1"/>
  <c r="AF13" i="22"/>
  <c r="AF10" i="22"/>
  <c r="D38" i="22" l="1"/>
  <c r="D39" i="24"/>
  <c r="D41" i="22"/>
  <c r="D39" i="22"/>
  <c r="I42" i="21" l="1"/>
  <c r="I26" i="21"/>
  <c r="T178" i="17" s="1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D35" i="20" s="1"/>
  <c r="D36" i="20" s="1"/>
  <c r="C33" i="20"/>
  <c r="AE31" i="20"/>
  <c r="AF31" i="20" s="1"/>
  <c r="AD31" i="20"/>
  <c r="AE30" i="20"/>
  <c r="AD30" i="20"/>
  <c r="AE29" i="20"/>
  <c r="AF29" i="20" s="1"/>
  <c r="AD29" i="20"/>
  <c r="AE28" i="20"/>
  <c r="AD28" i="20"/>
  <c r="AE27" i="20"/>
  <c r="AF27" i="20" s="1"/>
  <c r="AD27" i="20"/>
  <c r="AE26" i="20"/>
  <c r="AD26" i="20"/>
  <c r="AE25" i="20"/>
  <c r="AF25" i="20" s="1"/>
  <c r="AD25" i="20"/>
  <c r="AE24" i="20"/>
  <c r="AF24" i="20" s="1"/>
  <c r="AE23" i="20"/>
  <c r="AD23" i="20"/>
  <c r="AE22" i="20"/>
  <c r="AD22" i="20"/>
  <c r="AE21" i="20"/>
  <c r="AF21" i="20" s="1"/>
  <c r="AD21" i="20"/>
  <c r="AE20" i="20"/>
  <c r="AD20" i="20"/>
  <c r="AE19" i="20"/>
  <c r="AD19" i="20"/>
  <c r="AE18" i="20"/>
  <c r="AD18" i="20"/>
  <c r="AE17" i="20"/>
  <c r="AD17" i="20"/>
  <c r="AE16" i="20"/>
  <c r="AF16" i="20" s="1"/>
  <c r="AE15" i="20"/>
  <c r="AD15" i="20"/>
  <c r="AE14" i="20"/>
  <c r="AF14" i="20" s="1"/>
  <c r="AD14" i="20"/>
  <c r="AE13" i="20"/>
  <c r="AD13" i="20"/>
  <c r="AE12" i="20"/>
  <c r="AD12" i="20"/>
  <c r="AE11" i="20"/>
  <c r="AD11" i="20"/>
  <c r="AE10" i="20"/>
  <c r="AD10" i="20"/>
  <c r="AF26" i="20" l="1"/>
  <c r="AF15" i="20"/>
  <c r="AF13" i="20"/>
  <c r="AF28" i="20"/>
  <c r="AF30" i="20"/>
  <c r="AF23" i="20"/>
  <c r="AF12" i="20"/>
  <c r="AF11" i="20"/>
  <c r="AF22" i="20"/>
  <c r="AF17" i="20"/>
  <c r="AF18" i="20"/>
  <c r="AF19" i="20"/>
  <c r="AF20" i="20"/>
  <c r="AD33" i="20"/>
  <c r="AE33" i="20"/>
  <c r="D38" i="20" s="1"/>
  <c r="AF10" i="20"/>
  <c r="AF33" i="20" l="1"/>
  <c r="D41" i="20"/>
  <c r="D39" i="20"/>
  <c r="I64" i="19"/>
  <c r="I50" i="19"/>
  <c r="I34" i="19"/>
  <c r="T177" i="17" s="1"/>
  <c r="T187" i="17" s="1"/>
  <c r="C26" i="16" l="1"/>
  <c r="C27" i="16"/>
  <c r="C28" i="16"/>
  <c r="C29" i="16"/>
  <c r="C25" i="16"/>
  <c r="C19" i="16"/>
  <c r="C18" i="16"/>
  <c r="C20" i="16"/>
  <c r="C21" i="16"/>
  <c r="C22" i="16"/>
  <c r="C23" i="16"/>
  <c r="C17" i="16"/>
  <c r="C11" i="16"/>
  <c r="C12" i="16"/>
  <c r="C13" i="16"/>
  <c r="C14" i="16"/>
  <c r="C15" i="16"/>
  <c r="C10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E31" i="16"/>
  <c r="AD31" i="16"/>
  <c r="AE30" i="16"/>
  <c r="AD30" i="16"/>
  <c r="AE29" i="16"/>
  <c r="AD29" i="16"/>
  <c r="AE28" i="16"/>
  <c r="AD28" i="16"/>
  <c r="AE27" i="16"/>
  <c r="AF27" i="16" s="1"/>
  <c r="AD27" i="16"/>
  <c r="AE26" i="16"/>
  <c r="AD26" i="16"/>
  <c r="AE25" i="16"/>
  <c r="AD25" i="16"/>
  <c r="AE24" i="16"/>
  <c r="AF24" i="16" s="1"/>
  <c r="AE23" i="16"/>
  <c r="AD23" i="16"/>
  <c r="AE22" i="16"/>
  <c r="AD22" i="16"/>
  <c r="AE21" i="16"/>
  <c r="AD21" i="16"/>
  <c r="AE20" i="16"/>
  <c r="AD20" i="16"/>
  <c r="AE19" i="16"/>
  <c r="AD19" i="16"/>
  <c r="AE18" i="16"/>
  <c r="AD18" i="16"/>
  <c r="AE17" i="16"/>
  <c r="AD17" i="16"/>
  <c r="AE16" i="16"/>
  <c r="AF16" i="16" s="1"/>
  <c r="AE15" i="16"/>
  <c r="AD15" i="16"/>
  <c r="AE14" i="16"/>
  <c r="AF14" i="16" s="1"/>
  <c r="AD14" i="16"/>
  <c r="AE13" i="16"/>
  <c r="AD13" i="16"/>
  <c r="AE12" i="16"/>
  <c r="AD12" i="16"/>
  <c r="AE11" i="16"/>
  <c r="AD11" i="16"/>
  <c r="AE10" i="16"/>
  <c r="AF10" i="16" s="1"/>
  <c r="AD10" i="16"/>
  <c r="E33" i="15"/>
  <c r="D33" i="15"/>
  <c r="D35" i="15" s="1"/>
  <c r="D36" i="15" s="1"/>
  <c r="AF12" i="16" l="1"/>
  <c r="C33" i="16"/>
  <c r="AF17" i="16"/>
  <c r="AF19" i="16"/>
  <c r="AF13" i="16"/>
  <c r="AF21" i="16"/>
  <c r="AF31" i="16"/>
  <c r="AF18" i="16"/>
  <c r="D35" i="16"/>
  <c r="D36" i="16" s="1"/>
  <c r="AF28" i="16"/>
  <c r="AF29" i="16"/>
  <c r="AF23" i="16"/>
  <c r="AF15" i="16"/>
  <c r="AF30" i="16"/>
  <c r="AF25" i="16"/>
  <c r="AF22" i="16"/>
  <c r="AF26" i="16"/>
  <c r="AD33" i="16"/>
  <c r="AF20" i="16"/>
  <c r="AF11" i="16"/>
  <c r="AE33" i="16"/>
  <c r="AF33" i="16" s="1"/>
  <c r="D38" i="16" l="1"/>
  <c r="D39" i="16" s="1"/>
  <c r="C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AE31" i="15"/>
  <c r="AD31" i="15"/>
  <c r="AE30" i="15"/>
  <c r="AD30" i="15"/>
  <c r="AE29" i="15"/>
  <c r="AD29" i="15"/>
  <c r="AE28" i="15"/>
  <c r="AD28" i="15"/>
  <c r="AE27" i="15"/>
  <c r="AD27" i="15"/>
  <c r="AE26" i="15"/>
  <c r="AD26" i="15"/>
  <c r="AE25" i="15"/>
  <c r="AD25" i="15"/>
  <c r="AE24" i="15"/>
  <c r="AF24" i="15" s="1"/>
  <c r="AE23" i="15"/>
  <c r="AD23" i="15"/>
  <c r="AF23" i="15" s="1"/>
  <c r="AE22" i="15"/>
  <c r="AD22" i="15"/>
  <c r="AE21" i="15"/>
  <c r="AD21" i="15"/>
  <c r="AE20" i="15"/>
  <c r="AD20" i="15"/>
  <c r="AE19" i="15"/>
  <c r="AD19" i="15"/>
  <c r="AF19" i="15" s="1"/>
  <c r="AE18" i="15"/>
  <c r="AD18" i="15"/>
  <c r="AE17" i="15"/>
  <c r="AD17" i="15"/>
  <c r="AE16" i="15"/>
  <c r="AF16" i="15" s="1"/>
  <c r="AE15" i="15"/>
  <c r="AD15" i="15"/>
  <c r="AE14" i="15"/>
  <c r="AD14" i="15"/>
  <c r="AE13" i="15"/>
  <c r="AD13" i="15"/>
  <c r="AE12" i="15"/>
  <c r="AD12" i="15"/>
  <c r="AE11" i="15"/>
  <c r="AD11" i="15"/>
  <c r="AE10" i="15"/>
  <c r="AD10" i="15"/>
  <c r="AF11" i="15" l="1"/>
  <c r="AF21" i="15"/>
  <c r="D41" i="16"/>
  <c r="AF13" i="15"/>
  <c r="AF26" i="15"/>
  <c r="AF27" i="15"/>
  <c r="AF12" i="15"/>
  <c r="AF15" i="15"/>
  <c r="AD33" i="15"/>
  <c r="AF30" i="15"/>
  <c r="AF17" i="15"/>
  <c r="AF18" i="15"/>
  <c r="AF25" i="15"/>
  <c r="AF31" i="15"/>
  <c r="AF14" i="15"/>
  <c r="AF20" i="15"/>
  <c r="AE33" i="15"/>
  <c r="AF29" i="15"/>
  <c r="AF22" i="15"/>
  <c r="AF28" i="15"/>
  <c r="AF10" i="15"/>
  <c r="AF33" i="15" l="1"/>
  <c r="D38" i="15"/>
  <c r="D39" i="15" l="1"/>
  <c r="D4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<sst xmlns="http://schemas.openxmlformats.org/spreadsheetml/2006/main" count="2778" uniqueCount="420">
  <si>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</si>
  <si>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</si>
  <si>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</si>
  <si>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</si>
  <si>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</si>
  <si>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</si>
  <si>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</si>
  <si>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</si>
  <si>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</si>
  <si>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</si>
  <si>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</si>
  <si>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</si>
  <si>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</si>
  <si>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</si>
  <si>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</si>
  <si>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</si>
  <si>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</si>
  <si>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</si>
  <si>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</si>
  <si>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e-bidding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</si>
  <si>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</si>
  <si>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</si>
  <si>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</si>
  <si>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</si>
  <si>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</si>
  <si>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</si>
  <si>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</si>
  <si>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</si>
  <si>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</si>
  <si>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</si>
  <si>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</si>
  <si>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</si>
  <si>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</si>
  <si>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</si>
  <si>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</si>
  <si>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</si>
  <si>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</si>
  <si>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</si>
  <si>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เก้าอี้เอนกประสงค์</t>
  </si>
  <si>
    <t>เครื่องโทรสารแบบใช้กระดาษ A4 ส่งเอกสารได้ครั้งละ 20 แผ่น</t>
  </si>
  <si>
    <t>โต๊ะและเก้าอี้สำหรับใช้ในโรงอาหาร จำนวน 4 ที่นั่ง</t>
  </si>
  <si>
    <t>โต๊ะเอนกประสงค์</t>
  </si>
  <si>
    <t>โทรศัพท์ไร้สาย</t>
  </si>
  <si>
    <t>เครื่องตรวจวัดความเข้มของแสงสว่าง</t>
  </si>
  <si>
    <t xml:space="preserve">ลูกกลิ้งวัดระยะทาง 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</si>
  <si>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</si>
  <si>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</si>
  <si>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</si>
  <si>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</si>
  <si>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</si>
  <si>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</si>
  <si>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</si>
  <si>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</si>
  <si>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</si>
  <si>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</si>
  <si>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</si>
  <si>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ประจำเดือน พ.ย.64  / สะสม ต.ค.64 - พ.ย.64</t>
  </si>
  <si>
    <t>เดือนที่จัดซื้อจัดจ้าง</t>
  </si>
  <si>
    <t>งบประมาณปี 2565</t>
  </si>
  <si>
    <t>งบประมาณปีเก่า</t>
  </si>
  <si>
    <t>ปีงบประมาณ 2565 (สะสม)</t>
  </si>
  <si>
    <t>งบประมาณที่ได้รับจัดสรรสุทธิ 
(ไม่รวมภาษีมูลค่าเพิ่ม)</t>
  </si>
  <si>
    <t>ค่าจ้างเหมาบริการอื่น</t>
  </si>
  <si>
    <t>ระบุปีงบประมาณที่ใช้ / WBS</t>
  </si>
  <si>
    <t xml:space="preserve">หมวดงบประมาณ </t>
  </si>
  <si>
    <t>ร้อยละของวงเงินงบประมาณที่ส่งเสริม SMEs แล้ว</t>
  </si>
  <si>
    <t>รวม</t>
  </si>
  <si>
    <t>ผลการจัดซื้อจัดจ้าง SME ที่ทำได้สะสม ต.ค.64</t>
  </si>
  <si>
    <t>งบประมาณที่ได้รับจัดสรร กลุ่มสินค้า/พัสดุ SMEs</t>
  </si>
  <si>
    <t>คงเหลือการจัดซื้อจัดจ้างวงเงินกับผู้ประกอบการ SMEs</t>
  </si>
  <si>
    <t>สำนักงานประปาสาขา........ / ฝ่าย......</t>
  </si>
  <si>
    <t>งานซื้อสว่านไฟฟ้าเจาะกระแทก ระบบโรตารี่</t>
  </si>
  <si>
    <t>งานซื้อเครื่องสูบน้ำแบบ SUBMERSIBLE PUMP</t>
  </si>
  <si>
    <t>งานจ้างปรับปรุงถอดเปลี่ยน ยก/ย้าย มาตรวัดน้ำ</t>
  </si>
  <si>
    <t>งานจ้างเหมาบำรุงรักษาและทดสอบน้ำหนักลิฟต์โดยสาร</t>
  </si>
  <si>
    <t>งานจ้างสำรวจหาจุดรั่วในระบบจ่ายน้ำ</t>
  </si>
  <si>
    <t>ประจำเดือน ต.ค. 64  / สะสม ต.ค.64 - ต.ค. 64</t>
  </si>
  <si>
    <t>สำนักงานประปาสาขาทุ่งมหาเมฆ</t>
  </si>
  <si>
    <t>งานซื้อพัดลมไฟฟ้าตั้งพื้น จำนวน 2 ตัว</t>
  </si>
  <si>
    <t>งานซื้อเครื่องกำเนิดไฟฟ้า ขนาด 5 กิโลวัตต์ จำนวน 2 เครื่อง</t>
  </si>
  <si>
    <t>งานซื้อเครื่องสกัดคอนกรีตไฟฟ้า จำนวน 2 เครื่อง</t>
  </si>
  <si>
    <t>งานซื้อสว่านไฟฟ้าเจาะกระแทก ระบบโรตารี่ จำนวน 1 เครื่อง</t>
  </si>
  <si>
    <t>งานซื้อเครื่องสูบน้ำแบบ Submersible Pump จำนวน 2 เครื่อง</t>
  </si>
  <si>
    <t>งานซื้อเครื่องโทรสารจำนวน 1 เครื่อง</t>
  </si>
  <si>
    <t xml:space="preserve">ค่าซ่อมแซมและบำรุงรักษาสิ่งก่อสร้างและครุภัณฑ์อื่น </t>
  </si>
  <si>
    <t>(รวมภาษีมูลค่าเพิ่ม)</t>
  </si>
  <si>
    <t>สรุปผลการดำเนินการจัดซื้อจัดจ้างในรอบเดือน ตุลาคม 2564 (วิธีเฉพาะเจาะจง)</t>
  </si>
  <si>
    <t>แบบ สขร.1</t>
  </si>
  <si>
    <t>วันที่ 1-31 ตุลาคม 2564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</si>
  <si>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</si>
  <si>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</si>
  <si>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</si>
  <si>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</si>
  <si>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</si>
  <si>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</si>
  <si>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</si>
  <si>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ราคาที่เสนอ
(รวมภาษีมูลค่าเพิ่ม)</t>
  </si>
  <si>
    <t>ราคาที่ตกลงซื้อ/จ้าง
(รวมภาษีมูลค่าเพิ่ม)</t>
  </si>
  <si>
    <t xml:space="preserve">งานจ้างเหมาบำรุงรักษาเครื่องจัดระบบคิว ระยะเวลา 1 ปี </t>
  </si>
  <si>
    <t>เฉพาะเจาะจง</t>
  </si>
  <si>
    <t>บจก.เดพ โซลูชั่น</t>
  </si>
  <si>
    <t>เสนอราคาต่ำสุด</t>
  </si>
  <si>
    <t>PO 3300050906</t>
  </si>
  <si>
    <t>ของ สสท. เลขที่ สสท.(บ) 1/2565</t>
  </si>
  <si>
    <t>บจก.ไลฟ์ โซลูชั่น ซิสเต็ม</t>
  </si>
  <si>
    <t>และมีคุณสมบัติครบถ้วน</t>
  </si>
  <si>
    <t>ลงวันที่ 4 ตุลาคม 2564</t>
  </si>
  <si>
    <t>บจก.สมาร์ท อิเลคทริค คอนโทรล</t>
  </si>
  <si>
    <t>หจก.ธาราเอ็นจิเนียริ่ง</t>
  </si>
  <si>
    <t>PO 3300050914</t>
  </si>
  <si>
    <t>ขนาดไม่น้อยกว่า 24 มม. ของ สซท.กรร.สสท.</t>
  </si>
  <si>
    <t>บจก.สินไพบูลย์และบุตร</t>
  </si>
  <si>
    <t>เลขที่ สสท.(ซ) 1/2565</t>
  </si>
  <si>
    <t>หจก.เอสทีพีพี เอ็นจิเนียริ่ง</t>
  </si>
  <si>
    <t>PO 3300050916</t>
  </si>
  <si>
    <t>ขนาด 2 นิ้ว จำนวน 2 เครื่อง ของ สซท.กรร.สสท.</t>
  </si>
  <si>
    <t>เลขที่ สสท.(ซ) 2/2565</t>
  </si>
  <si>
    <t xml:space="preserve">งานซื้อเครื่องสกัดคอนกรีตไฟฟ้า จำนวน 2 เครื่อง </t>
  </si>
  <si>
    <t>หจก. ตรีอุดม</t>
  </si>
  <si>
    <t>PO 3300050918</t>
  </si>
  <si>
    <t>ของ สซท.กรร.สสท. เลขที่ สสท.(ซ) 3/2565</t>
  </si>
  <si>
    <t>หจก.พิรุฬห์ฮาร์ดแวร์</t>
  </si>
  <si>
    <t>PO 3300050919</t>
  </si>
  <si>
    <t>ของ สซท.กรร.สสท. เลขที่ สสท.(ซ) 4/2565</t>
  </si>
  <si>
    <t>งานซื้อเครื่องโทรสารแบบใช้กระดาษ A4 ส่งเอกสารได้ครั้งละ</t>
  </si>
  <si>
    <t>บจก.ไอที ดีลิเวอร์รี</t>
  </si>
  <si>
    <t>PO 3300050964</t>
  </si>
  <si>
    <t>20 แผ่น ของ สจก.กรด.สสท. เลขที่ สสท.(ซ) 6/2565</t>
  </si>
  <si>
    <t>บจก.แอดไวซ์ ไอที อินฟินิท</t>
  </si>
  <si>
    <t>ลงวันที่ 5 ตุลาคม 2564</t>
  </si>
  <si>
    <t>บจก.ออฟฟิศเวิร์ค</t>
  </si>
  <si>
    <t>งานซื้อพัดลมไฟฟ้าแบบตั้งพื้น ขนาด 16 นิ้ว จำนวน 2 ตัว</t>
  </si>
  <si>
    <t>บจก.ลอฟท์ เอเชีย</t>
  </si>
  <si>
    <t>PO 3300051083</t>
  </si>
  <si>
    <t>ของ สกล.สสท. เลขที่ สสท.(ซ) 5/2565</t>
  </si>
  <si>
    <t>บจก.ไอที เอ็นจิเนียร์ริ่ง ซิสเต็ม</t>
  </si>
  <si>
    <t>ลงวันที่ 12 ตุลาคม 2564</t>
  </si>
  <si>
    <t>บจก.ทูไพ (สำนักงานใหญ่)</t>
  </si>
  <si>
    <t>หจก.เค.ที. เมนเดอร์</t>
  </si>
  <si>
    <t>เสนอราคารายเดียว</t>
  </si>
  <si>
    <t>PO 3300051145</t>
  </si>
  <si>
    <t>และงานที่เกี่ยวข้อง พื้นที่สำนักงานประปาสาขาทุ่งมหาเมฆ</t>
  </si>
  <si>
    <t>ลงวันที่ 15 ตุลาคม 2564</t>
  </si>
  <si>
    <t>เลขที่ สสท.ปบ.01/2565</t>
  </si>
  <si>
    <t xml:space="preserve">     บจก.สยาม อินดัสเทรียล    คอร์ปอเรชั่น</t>
  </si>
  <si>
    <t>บจก.สยาม อินดัสเทรียล คอร์ปอเรชั่น</t>
  </si>
  <si>
    <t>PO 3300051242</t>
  </si>
  <si>
    <t>เลขที่ สสท.(บ) 2/2565</t>
  </si>
  <si>
    <t>บจก.สุวรรณภูมิ เอเลเวเทอร์</t>
  </si>
  <si>
    <t>ลงวันที่ 20 ตุลาคม 2564</t>
  </si>
  <si>
    <t>หจก.พี.เอส.คงไทย เอ็นจิเนียริ่ง</t>
  </si>
  <si>
    <t>รวมทั้งสิ้น 9 รายการ</t>
  </si>
  <si>
    <t>สรุปผลการดำเนินการจัดซื้อจัดจ้างในรอบเดือน ตุลาคม 2564 (วิธี e-bidding)</t>
  </si>
  <si>
    <t>บจก.ไฮโดร อีควิปเมนท์ ซัพพลาย แอนด์ เซอร์วิส</t>
  </si>
  <si>
    <t>PO 3300051107</t>
  </si>
  <si>
    <t>พื้นที่สำนักงานประปาสาขาทุ่งมหาเมฆ</t>
  </si>
  <si>
    <t>สัญาเลขที่ สร.05-1(65)</t>
  </si>
  <si>
    <t>บจก.ไฮโดร เอ็นจิเนียริ่ง</t>
  </si>
  <si>
    <t>รวมทั้งสิ้น 1 รายการ</t>
  </si>
  <si>
    <t>สรุปผลการดำเนินการจัดซื้อจัดจ้างในรอบเดือน ตุลาคม 2564 (วิธีคัดเลือก)</t>
  </si>
  <si>
    <t>งานจ้างซ่อมแซมท่อประปาแตกรั่ว พร้อมงานที่เกี่ยวข้อง</t>
  </si>
  <si>
    <t>คัดเลือก</t>
  </si>
  <si>
    <t>บจก.บุญพิศลย์การช่าง</t>
  </si>
  <si>
    <t>PO 3300050816</t>
  </si>
  <si>
    <t>บจก.สุทธิพร การโยธา</t>
  </si>
  <si>
    <t>ลงวันที่ 1 ตุลาคม 2564</t>
  </si>
  <si>
    <t>สัญญาเลขที่ สสท.(ซท) 1/2565</t>
  </si>
  <si>
    <t>งบทำการ ค่าจ้างเหมาเปลี่ยนและยกย้ายมาตรวัดน้ำ</t>
  </si>
  <si>
    <t>ü</t>
  </si>
  <si>
    <t>งบทำการ - ค่าจ้างเหมาสำรวจหาท่อรั่ว</t>
  </si>
  <si>
    <t xml:space="preserve">งบทำการ - ค่าซ่อมแซมและบำรุงรักษาสิ่งก่อสร้างและครุภัณฑ์อื่น </t>
  </si>
  <si>
    <t>งบทำการ - ค่าจ้างเหมาซ่อมท่อแตกท่อรั่ว</t>
  </si>
  <si>
    <t>สรุปผลการดำเนินการจัดซื้อจัดจ้าง</t>
  </si>
  <si>
    <t>งานจ้างก่อสร้างวางท่อประปา และงานที่เกี่ยวข้อง</t>
  </si>
  <si>
    <t>PO 3300051541</t>
  </si>
  <si>
    <t>ด้านลดน้ำสูญเสีย พื้นที่สำนักงานประปาสาขาทุ่งมหาเมฆ</t>
  </si>
  <si>
    <t>ลงวันที่ 3 พฤศจิกายน 2564</t>
  </si>
  <si>
    <t>สัญญาเลขที่ ป.05-05(65)</t>
  </si>
  <si>
    <t>งานจ้างเหมาบำรุงรักษาเครื่องปรับอากาศ</t>
  </si>
  <si>
    <t>บจก.ราชาแอร์ และ เทคโนโลยี</t>
  </si>
  <si>
    <t>PO 3300051693</t>
  </si>
  <si>
    <t>ระยะเวลา 11 เดือน ของ สสท.</t>
  </si>
  <si>
    <t>บจก.จามจุรีไฟฟ้า ก่อสร้าง</t>
  </si>
  <si>
    <t>ลงวันที่ 11 พฤศจิกายน 2564</t>
  </si>
  <si>
    <t>เลขที่ สสท.(บ) 3/2565</t>
  </si>
  <si>
    <t>บจก.โยชัว แอร์เทค</t>
  </si>
  <si>
    <t>หจก.ดิลกพัฒนา เอนจิเนียริ่ง</t>
  </si>
  <si>
    <t>PO 3300051702</t>
  </si>
  <si>
    <t>สัญญาเลขที่ ป.05-06(65)</t>
  </si>
  <si>
    <t>งานจ้างก่อสร้างวางท่อประปาในโครงการจัดสรร,</t>
  </si>
  <si>
    <t>บจก.โอสิริ แอนด์ ซันส์</t>
  </si>
  <si>
    <t>ย้ายแนวท่อประปา, ติดตั้งหัวดับเพลิง และงานที่เกี่ยวข้อง</t>
  </si>
  <si>
    <t>PO 3300051703</t>
  </si>
  <si>
    <t>สัญญาเลขที่ สสท.(ธ) 1/2565</t>
  </si>
  <si>
    <t>บจก.บิลดิ้ง แคร์</t>
  </si>
  <si>
    <t>PO 3300051756</t>
  </si>
  <si>
    <t>ลงวันที่ 15 พฤศจิกายน 2564</t>
  </si>
  <si>
    <t>สัญญาเลขที่ ป.05-07(65)</t>
  </si>
  <si>
    <t>งานซื้อหลอดไฟฟ้าสำหรับหน่วยงานต่าง ๆ ของ สสท.</t>
  </si>
  <si>
    <t>PO 3300051884</t>
  </si>
  <si>
    <t>เลขที่ สสท.(ซ) 7/2565</t>
  </si>
  <si>
    <t>บจก.เอ็นแอนด์อีทีมเวิร์ค</t>
  </si>
  <si>
    <t>ลงวันที่ 22 พฤศจิกายน 2564</t>
  </si>
  <si>
    <t>บจก.ไอที เอ็นจิเนียริ่ง ซิสเต็ม</t>
  </si>
  <si>
    <t>รวมทั้งสิ้น 6 รายการ</t>
  </si>
  <si>
    <t>งานจ้างติดตั้งประปา, งานเพิ่ม/ลด ขนาดมาตรวัดน้ำ</t>
  </si>
  <si>
    <t>หจก.เกื้ออุไร</t>
  </si>
  <si>
    <t>PO 3300051956</t>
  </si>
  <si>
    <t>ลงวันที่ 25 พฤศจิกายน 2564</t>
  </si>
  <si>
    <t>สัญญาเลขที่ สสท.(ตม) 1/2565</t>
  </si>
  <si>
    <t>สรุปผลการดำเนินการจัดซื้อจัดจ้างในรอบเดือน พฤศจิกายน 2564 (วิธีเฉพาะเจาะจง)</t>
  </si>
  <si>
    <t>วันที่ 1-30 พฤศจิกายน 2564</t>
  </si>
  <si>
    <t>สรุปผลการดำเนินการจัดซื้อจัดจ้างในรอบเดือน พฤศจิกายน 2564 (วิธี e-bidding)</t>
  </si>
  <si>
    <t>งบลงทุน - งานปรับปรุงท่อเพื่อลดน้ำสูญเสีย</t>
  </si>
  <si>
    <t xml:space="preserve">งบลงทุน - งานขยายเขต - รับจ้างงาน </t>
  </si>
  <si>
    <t>งบลงทุน - งานซื้อ (สาขาดำเนินการเอง)</t>
  </si>
  <si>
    <t>งบลงทุน - งานขยายเขต - ติดตั้งประปาใหม่</t>
  </si>
  <si>
    <t>ประจำเดือน พ.ย. 64  / สะสม ต.ค.64 - พ.ย. 64</t>
  </si>
  <si>
    <t>2565</t>
  </si>
  <si>
    <t>คำนวณร้อยละ 30 ของวงเงิน SMEs</t>
  </si>
  <si>
    <t>สรุปผลการดำเนินการจัดซื้อจัดจ้างในรอบเดือน ธันวาคม 2564 (วิธีคัดเลือก)</t>
  </si>
  <si>
    <t>วันที่ 1-31 ธันวาคม 2564</t>
  </si>
  <si>
    <t>สรุปผลการดำเนินการจัดซื้อจัดจ้างในรอบเดือน ธันวาคม 2564 (วิธีเฉพาะเจาะจง)</t>
  </si>
  <si>
    <t>หจก.อินแอนด์ออนเซอร์วิส</t>
  </si>
  <si>
    <t>PO 3300052116</t>
  </si>
  <si>
    <t>ลงวันที่ 3 ธันวาคม 2564</t>
  </si>
  <si>
    <t>สัญญาเลขที่ ป.05-08(65)</t>
  </si>
  <si>
    <t xml:space="preserve">งานจ้างก่อสร้างวางท่อประปา และงานที่เกี่ยวข้อง </t>
  </si>
  <si>
    <t>บจก.ไทคูนวณิชย์</t>
  </si>
  <si>
    <t>(กรณีเร่งด่วน) พื้นที่เขตบางรักและเขตบางคอแหลม</t>
  </si>
  <si>
    <t>สัญญาเลขที่ สสท.(ก) 1/2565</t>
  </si>
  <si>
    <t>PO 3300052172</t>
  </si>
  <si>
    <t>บจก.โอสิริแอนด์ซันส์</t>
  </si>
  <si>
    <t>ลงวันที่ 8 ธันวาคม 2564</t>
  </si>
  <si>
    <t>บจก.ดี อี ซี เอ็ม</t>
  </si>
  <si>
    <t>(กรณีเร่งด่วน) พื้นที่เขตสาทรและเขตยานนาวา</t>
  </si>
  <si>
    <t>PO 3300052214</t>
  </si>
  <si>
    <t>สัญญาเลขที่ สสท.(ก) 2/2565</t>
  </si>
  <si>
    <t>ลงวันที่ 13 ธันวาคม 2564</t>
  </si>
  <si>
    <t>งานปรับปรุงถอดเปลี่ยนมาตรวัดน้ำครบวาระ</t>
  </si>
  <si>
    <t>หจก.เค.ที.เมนเดอร์</t>
  </si>
  <si>
    <t>บจก.บี.พี.เอ็ม เอ็นจิเนียริ่ง</t>
  </si>
  <si>
    <t>PO 3300052295</t>
  </si>
  <si>
    <t>สัญญาเลขที่ สสท.ปว.01/2565</t>
  </si>
  <si>
    <t>บจก.กุลตะวัน</t>
  </si>
  <si>
    <t>ลงวันที่ 17 ธันวาคม 2564</t>
  </si>
  <si>
    <t>หจก.วิศรุตรุ่งเรือง</t>
  </si>
  <si>
    <t>(กรณีเร่งด่วน) ซอยสาทร 3 (ทบ.183/5 - บ.วิทยุการบิน)</t>
  </si>
  <si>
    <t>ฝั่งตะวันออก ถนนสาทรใต้</t>
  </si>
  <si>
    <t>PO 3300052296</t>
  </si>
  <si>
    <t>สัญญาเลขที่ สสท.(ก) 3/2565</t>
  </si>
  <si>
    <t>งบลงทุน - งานเปลี่ยนท่อ (ปรับปรุงกำลังน้ำ)</t>
  </si>
  <si>
    <t>งบลงทุน - งานเปลี่ยนมาตรวัดน้ำขนาด 1/2 นิ้ว ถึง 12 นิ้ว</t>
  </si>
  <si>
    <t>รวมทั้งสิ้น 4 รายการ</t>
  </si>
  <si>
    <t>ประจำเดือน ธ.ค. 64  / สะสม ต.ค.64 - ธ.ค. 64</t>
  </si>
  <si>
    <t>ผลการจัดซื้อจัดจ้าง SME ที่ทำได้สะสม ธ.ค.64</t>
  </si>
  <si>
    <t>ด้านลดน้ำสูญเสีย พื้นที่เขตบางรักและเขตบางคอแหลม</t>
  </si>
  <si>
    <t>PO 330052497</t>
  </si>
  <si>
    <t>สัญญาเลขที่ ป.05-01(65)</t>
  </si>
  <si>
    <t>ลงวันที่ 6 มกราคม 2565</t>
  </si>
  <si>
    <t>บจก.ภัทรสิน คอนสตรัคชั่น แอนด์ เซอร์วิส (2547)</t>
  </si>
  <si>
    <t>PO 3300052639</t>
  </si>
  <si>
    <t>สัญญาเลขที่ ป.05-02(65)</t>
  </si>
  <si>
    <t>ลงวันที่ 17 มกราคม 2565</t>
  </si>
  <si>
    <t>PO 3300052715</t>
  </si>
  <si>
    <t>สัญญาเลขที่ ป.05-03(65)</t>
  </si>
  <si>
    <t>ลงวันที่ 24 มกราคม 2565</t>
  </si>
  <si>
    <t>สรุปผลการดำเนินการจัดซื้อจัดจ้างในรอบเดือน มกราคม 2554 (วิธี e-bidding)</t>
  </si>
  <si>
    <t>วันที่ 1-31 มกราคม 2565</t>
  </si>
  <si>
    <t>รวมทั้งสิ้น 3 รายการ</t>
  </si>
  <si>
    <t>ผลการจัดซื้อจัดจ้าง SME ที่ทำได้สะสม ม.ค.65</t>
  </si>
  <si>
    <t>ประจำเดือน ม.ค. 65  / สะสม ต.ค.64 - ม.ค. 65</t>
  </si>
  <si>
    <t>สรุปผลการจัดซื้อจัดจ้างกับผู้ประกอบการ SMEs สะสม ต.ค.64 - ม.ค.65</t>
  </si>
  <si>
    <t>วันที่ 1-28 กุมภาพันธ์ 2565</t>
  </si>
  <si>
    <t>สรุปผลการดำเนินการจัดซื้อจัดจ้างในรอบเดือน กุมภาพันธ์ 2565 (วิธีเฉพาะเจาะจง)</t>
  </si>
  <si>
    <t>สรุปผลการดำเนินการจัดซื้อจัดจ้างในรอบเดือน กุมภาพันธ์ 2565 (วิธีคัดเลือก)</t>
  </si>
  <si>
    <t>รวมทั้งสิ้น 2 รายการ</t>
  </si>
  <si>
    <t>PO 330052875</t>
  </si>
  <si>
    <t>สัญญาเลขที่ ป.05-13(65)</t>
  </si>
  <si>
    <t>ลงวันที่ 4 กุมภาพันธ์ 2565</t>
  </si>
  <si>
    <t xml:space="preserve">งานจ้างก่อสร้างวางท่อประปาในโครงการจัดสรร </t>
  </si>
  <si>
    <t>และงานที่เกี่ยวข้อง บริเวณโครงการ สิริ เรสซิเด้นซ์</t>
  </si>
  <si>
    <t>PO 3300052911</t>
  </si>
  <si>
    <t>สาธุประดิษฐ์ 49 (เฟส 2) สัญญาเลขที่ สสท.(ธ) 2/2565</t>
  </si>
  <si>
    <t>ลงวันที่ 9 กุมภาพันธ์ 2565</t>
  </si>
  <si>
    <t xml:space="preserve">งานจ้างปรับปรุงระบบไฟฟ้า </t>
  </si>
  <si>
    <t>การไฟฟ้าส่วนภูมิภาค</t>
  </si>
  <si>
    <t>ภายในสำนักงานประปาสาขาทุ่งมหาเมฆ</t>
  </si>
  <si>
    <t>PO 3300053036</t>
  </si>
  <si>
    <t>เลขที่ สสท.(บ) 4/2564</t>
  </si>
  <si>
    <t>ลงวันที่ 21 กุมภาพันธ์ 2565</t>
  </si>
  <si>
    <t>บจก.ดี ลัคกี้ อินเตอร์พริ้นติ้ง แอนด์ เซอร์วิส</t>
  </si>
  <si>
    <t>PO 3300053044</t>
  </si>
  <si>
    <t>สัญญาเลขที่ ป.05-14(65)</t>
  </si>
  <si>
    <t>ประจำเดือน ก.พ. 65  / สะสม ต.ค.64 - ก.พ. 65</t>
  </si>
  <si>
    <t>สรุปผลการจัดซื้อจัดจ้างกับผู้ประกอบการ SMEs สะสม ต.ค.64 - ก.พ.65</t>
  </si>
  <si>
    <t>ผลการจัดซื้อจัดจ้าง SME ที่ทำได้สะสม ก.พ.65</t>
  </si>
  <si>
    <t>PO 3300020500</t>
  </si>
  <si>
    <t>สัญญาเลขที่ ป.05-09(65)</t>
  </si>
  <si>
    <t>ลงวันที่ 1 กุมภาพันธ์ 2565</t>
  </si>
  <si>
    <t>PO 3300053019</t>
  </si>
  <si>
    <t>สัญญาเลขที่ ป.05-10(65)</t>
  </si>
  <si>
    <t>ลงวันที่ 18 กุมภาพันธ์ 2565</t>
  </si>
  <si>
    <t>สรุปผลการดำเนินการจัดซื้อจัดจ้างในรอบเดือน มีนาคม 2565 (วิธีเฉพาะเจาะจง)</t>
  </si>
  <si>
    <t>วันที่ 1-31 มีนาคม 2565</t>
  </si>
  <si>
    <t>สรุปผลการดำเนินการจัดซื้อจัดจ้างในรอบเดือน มีนาคม 2565 (วิธี e-bidding)</t>
  </si>
  <si>
    <t>PO 330053134</t>
  </si>
  <si>
    <t>สัญญาเลขที่ ป.05-15(65)</t>
  </si>
  <si>
    <t>ลงวันที่ 1 มีนาคม 2565</t>
  </si>
  <si>
    <t xml:space="preserve">งานซื้อหมึกพิมพ์ ของ สบก.กรก.สสท. จำนวน 8 กล่อง </t>
  </si>
  <si>
    <t>บจก.พี.พี.พริ้นเตอร์แอนด์ซัพพลาย</t>
  </si>
  <si>
    <t>เลขที่ สสท.(ซ) 8/2565</t>
  </si>
  <si>
    <t>PO 3300053189</t>
  </si>
  <si>
    <t>บจก.ออฟฟิศเมท (ไทย)</t>
  </si>
  <si>
    <t>ลงวันที่ 4 มีนาคม 2565</t>
  </si>
  <si>
    <t>บจก.เจ.บี.ไอ. คอมพิวเตอร์ กรุ๊ป</t>
  </si>
  <si>
    <t>งานจ้างย้ายหัวดับเพลิง และงานที่เกี่ยวข้อง</t>
  </si>
  <si>
    <t>บริเวณพื้นที่สำนักงานประปาสาขาทุ่งมหาเมฆ</t>
  </si>
  <si>
    <t>PO 3300053196</t>
  </si>
  <si>
    <t>เลขที่ สสท.(ธ) 3/2565</t>
  </si>
  <si>
    <t>บจก.พงศ์พัช ไฮโดร</t>
  </si>
  <si>
    <t>PO 3300053213</t>
  </si>
  <si>
    <t>สัญญาเลขที่ ป.05-19(65)</t>
  </si>
  <si>
    <t>ลงวันที่ 8 มีนาคม 2565</t>
  </si>
  <si>
    <t>งานซื้อสายส่งน้ำดับเพลิง ของ สบก.กรก.สสท.</t>
  </si>
  <si>
    <t>แชมป์ไทยการดับเพลิง (สำนักงานใหญ่)</t>
  </si>
  <si>
    <t>จำนวน 3 ชุด เลขที่ สสท.(ซ) 9/2565</t>
  </si>
  <si>
    <t>เอส.แอนด์.ที ไฟร์เซฟตี้ (สำนักงานใหญ่)</t>
  </si>
  <si>
    <t>PO 3300053477</t>
  </si>
  <si>
    <t>ลงวันที่ 29 มีนาคม 2565</t>
  </si>
  <si>
    <t>บจก.พีพีวาย อินเตอร์เนชั่นแนล</t>
  </si>
  <si>
    <t>รวมทั้งสิ้น 5 รายการ</t>
  </si>
  <si>
    <t>PO 3300053395</t>
  </si>
  <si>
    <t>สัญญาเลขที่ ป.05-11(65)</t>
  </si>
  <si>
    <t>ลงวันที่ 21 มีนาคม 2565</t>
  </si>
  <si>
    <t>ประจำเดือน มี.ค. 65  / สะสม ต.ค.64 - มี.ค. 65</t>
  </si>
  <si>
    <t>งานซื้อสายส่งน้ำดับเพลิง ของ สบก.กรก.สสท. จำนวน 3 ชุด</t>
  </si>
  <si>
    <t>ผลการจัดซื้อจัดจ้าง SME ที่ทำได้สะสม มี.ค.65</t>
  </si>
  <si>
    <t>สรุปผลการดำเนินการจัดซื้อจัดจ้างในรอบเดือน เมษายน 2565 (วิธีเฉพาะเจาะจง)</t>
  </si>
  <si>
    <t>วันที่ 1-30 เมษายน 2565</t>
  </si>
  <si>
    <t>สรุปผลการดำเนินการจัดซื้อจัดจ้างในรอบเดือน เมษายน 2565 (วิธี e-bidding)</t>
  </si>
  <si>
    <t>PO 330053741</t>
  </si>
  <si>
    <t>สัญญาเลขที่ ป.05-21(65)</t>
  </si>
  <si>
    <t>ลงวันที่ 20 เมษายน 2565</t>
  </si>
  <si>
    <t>PO 3300053744</t>
  </si>
  <si>
    <t>สัญญาเลขที่ ป.05-22(65)</t>
  </si>
  <si>
    <t>PO 3300053752</t>
  </si>
  <si>
    <t>สัญญาเลขที่ ป.05-23(65)</t>
  </si>
  <si>
    <t>PO 3300053892</t>
  </si>
  <si>
    <t>สัญญาเลขที่ ป.05-24(65)</t>
  </si>
  <si>
    <t>ลงวันที่ 29 เมษายน 2565</t>
  </si>
  <si>
    <t>PO 3300053810</t>
  </si>
  <si>
    <t>สัญญาเลขที่ ป.05-16(65)</t>
  </si>
  <si>
    <t>ลงวันที่ 25 เมษายน 2565</t>
  </si>
  <si>
    <t>PO 3300053843</t>
  </si>
  <si>
    <t>สัญญาเลขที่ ป.05-17(65)</t>
  </si>
  <si>
    <t>ลงวันที่ 27 เมษายน 2565</t>
  </si>
  <si>
    <t>PO 3300053868</t>
  </si>
  <si>
    <t>สัญญาเลขที่ ป.05-04(65)</t>
  </si>
  <si>
    <t>ลงวันที่ 28 เมษายน 2565</t>
  </si>
  <si>
    <t>ผลการจัดซื้อจัดจ้าง SME ที่ทำได้สะสม เม.ย.65</t>
  </si>
  <si>
    <t>ประจำเดือน มี.ค. 65  / สะสม ต.ค.64 - เม.ย. 65</t>
  </si>
  <si>
    <t>ตค.64</t>
  </si>
  <si>
    <t>พย.64</t>
  </si>
  <si>
    <t>ธค.64</t>
  </si>
  <si>
    <t>มค.65</t>
  </si>
  <si>
    <t>กพ.65</t>
  </si>
  <si>
    <t>มีค.65</t>
  </si>
  <si>
    <t>เมย.65</t>
  </si>
  <si>
    <t>สรุปผลการดำเนินการจัดซื้อจัดจ้างในรอบเดือน พฤษภาคม 2565 (วิธี e-bidding)</t>
  </si>
  <si>
    <t>วันที่ 1-31 พฤษภาคม 2565</t>
  </si>
  <si>
    <t>PO 3300054144</t>
  </si>
  <si>
    <t>สัญญาเลขที่ ป.05-18(65)</t>
  </si>
  <si>
    <t>ลงวันที่ 23 พฤษภาคม 2565</t>
  </si>
  <si>
    <t>สรุปผลการดำเนินการจัดซื้อจัดจ้างในรอบเดือน พฤษภาคม 2565 (วิธีคัดเลือก)</t>
  </si>
  <si>
    <t>PO 3300053914</t>
  </si>
  <si>
    <t>สัญญาเลขที่ ป.05-12(65)</t>
  </si>
  <si>
    <t>บจก.ภูสุดา วิศวกรรม</t>
  </si>
  <si>
    <t>ลงวันที่ 3 พฤษภาคม 2565</t>
  </si>
  <si>
    <t>(กรณีเร่งด่วน) สัญญาเลขที่ สสท.(ก) 4/2565</t>
  </si>
  <si>
    <t>PO 3300054243</t>
  </si>
  <si>
    <t>ลงวันที่ 27 พฤษภาคม 2565</t>
  </si>
  <si>
    <t>พค.65</t>
  </si>
  <si>
    <t>สรุปผลการดำเนินการจัดซื้อจัดจ้างในรอบเดือน มิถุนายน 2565 (วิธีเฉพาะเจาะจง)</t>
  </si>
  <si>
    <t>วันที่ 1-30 มิถุนายน 2565</t>
  </si>
  <si>
    <t>สรุปผลการดำเนินการจัดซื้อจัดจ้างในรอบเดือน มิถุนายน 2565 (วิธีคัดเลือก)</t>
  </si>
  <si>
    <t>PO 3300054486</t>
  </si>
  <si>
    <t>สัญญาเลขที่ ป.05-25(65)</t>
  </si>
  <si>
    <t>ลงวันที่ 15 มิถุนายน 2565</t>
  </si>
  <si>
    <t>PO 3300054545</t>
  </si>
  <si>
    <t>สัญญาเลขที่ ป.05-20(65)</t>
  </si>
  <si>
    <t>ลงวันที่ 20 มิถุนายน 2565</t>
  </si>
  <si>
    <t>มิย.65</t>
  </si>
  <si>
    <t xml:space="preserve">งานจ้างพิมพ์บัตรแสดงการระงับการจ่ายน้ำของ </t>
  </si>
  <si>
    <t>หจก.พัฒนากิจซัพพลายส์ (2018)</t>
  </si>
  <si>
    <t>สจก.กรด.สสท. เลขที่ สสท.(บ) 5/2565</t>
  </si>
  <si>
    <t>PO 3300054735</t>
  </si>
  <si>
    <t>หจก.เบญจวรรณพาณิชย์</t>
  </si>
  <si>
    <t>ลงวันที่ 1 กรกฎาคม 2565</t>
  </si>
  <si>
    <t>ชัยกิจเทรดดิ้ง</t>
  </si>
  <si>
    <t>PO 3300054867</t>
  </si>
  <si>
    <t>ลงวันที่ 18 กรกฎาคม 2565</t>
  </si>
  <si>
    <t>สัญญาเลขที่ สสท.(ธ) 4/2565</t>
  </si>
  <si>
    <t>PO 3300054892</t>
  </si>
  <si>
    <t>สัญญาเลขที่ สร.05-2(65)</t>
  </si>
  <si>
    <t>ลงวันที่ 19 กรกฎาคม 2565</t>
  </si>
  <si>
    <t>สรุปผลการดำเนินการจัดซื้อจัดจ้างในรอบเดือน กรกฎาคม 2565 (วิธีเฉพาะเจาะจง)</t>
  </si>
  <si>
    <t>วันที่ 1-31 กรกฎาคม 2565</t>
  </si>
  <si>
    <t>สรุปผลการดำเนินการจัดซื้อจัดจ้างในรอบเดือน กรกฎาคม 2565 (วิธีคัดเลือก)</t>
  </si>
  <si>
    <t>งานจ้างซ่อมท่อประปาแตกรั่ว พร้อมงานที่เกี่ยวข้อง</t>
  </si>
  <si>
    <t>PO 3300054862</t>
  </si>
  <si>
    <t>สัญญาเลขที่ สสท.(ซท) 2/2565</t>
  </si>
  <si>
    <t>ลงวันที่ 12 กรกฎาคม 2565</t>
  </si>
  <si>
    <t>PO 3300054942</t>
  </si>
  <si>
    <t>สัญญาเลขที่ ป.05-26(65)</t>
  </si>
  <si>
    <t>ลงวันที่ 22 กรกฎาคม 2565</t>
  </si>
  <si>
    <t>สรุปผลการดำเนินการจัดซื้อจัดจ้างในรอบเดือน กรกฎาคม 2565 (วิธี e-bidding)</t>
  </si>
  <si>
    <t>งบทำการ - ค่าจ้างเหมาบริการอื่นๆ</t>
  </si>
  <si>
    <t>บจก.โอสิริ แอนด์ ซํนส์</t>
  </si>
  <si>
    <t>รวมทั้งสิ้น 55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</si>
</sst>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);[Red]\(#,##0.00\)"/>
    <numFmt numFmtId="188" formatCode="_-* #,##0_-;\-* #,##0_-;_-* &quot;-&quot;??_-;_-@_-"/>
    <numFmt numFmtId="189" formatCode="#,##0.00_ ;\-#,##0.00\ 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H Sarabun New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  <font>
      <b/>
      <u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sz val="14"/>
      <name val="Tahoma"/>
      <family val="2"/>
      <charset val="222"/>
      <scheme val="minor"/>
    </font>
    <font>
      <sz val="14"/>
      <color rgb="FFFFFF00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2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43" fontId="9" fillId="0" borderId="0" xfId="1" applyFont="1"/>
    <xf numFmtId="43" fontId="10" fillId="0" borderId="1" xfId="1" applyFont="1" applyBorder="1"/>
    <xf numFmtId="43" fontId="10" fillId="0" borderId="1" xfId="1" applyFont="1" applyFill="1" applyBorder="1"/>
    <xf numFmtId="43" fontId="10" fillId="0" borderId="6" xfId="1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1" xfId="1" applyFont="1" applyBorder="1"/>
    <xf numFmtId="43" fontId="10" fillId="0" borderId="5" xfId="1" applyFont="1" applyBorder="1"/>
    <xf numFmtId="43" fontId="10" fillId="0" borderId="5" xfId="1" applyFont="1" applyFill="1" applyBorder="1"/>
    <xf numFmtId="10" fontId="10" fillId="0" borderId="1" xfId="5" applyNumberFormat="1" applyFont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4" fillId="0" borderId="0" xfId="0" applyFont="1"/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4" fillId="0" borderId="0" xfId="1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43" fontId="12" fillId="0" borderId="1" xfId="1" applyFont="1" applyBorder="1" applyAlignment="1">
      <alignment horizontal="left" vertical="top" wrapText="1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3" xfId="1" applyFont="1" applyFill="1" applyBorder="1" applyAlignment="1">
      <alignment horizontal="center" vertical="center" wrapText="1"/>
    </xf>
    <xf numFmtId="43" fontId="9" fillId="6" borderId="8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/>
    <xf numFmtId="43" fontId="10" fillId="6" borderId="1" xfId="1" applyFont="1" applyFill="1" applyBorder="1"/>
    <xf numFmtId="43" fontId="10" fillId="6" borderId="6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5" xfId="1" applyFont="1" applyFill="1" applyBorder="1"/>
    <xf numFmtId="10" fontId="10" fillId="6" borderId="1" xfId="5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/>
    <xf numFmtId="43" fontId="10" fillId="7" borderId="1" xfId="1" applyFont="1" applyFill="1" applyBorder="1"/>
    <xf numFmtId="43" fontId="12" fillId="7" borderId="1" xfId="1" applyFont="1" applyFill="1" applyBorder="1" applyAlignment="1">
      <alignment horizontal="left" vertical="top" wrapText="1"/>
    </xf>
    <xf numFmtId="43" fontId="10" fillId="7" borderId="1" xfId="1" applyFont="1" applyFill="1" applyBorder="1" applyAlignment="1">
      <alignment horizontal="center"/>
    </xf>
    <xf numFmtId="43" fontId="10" fillId="7" borderId="5" xfId="1" applyFont="1" applyFill="1" applyBorder="1"/>
    <xf numFmtId="10" fontId="10" fillId="7" borderId="1" xfId="5" applyNumberFormat="1" applyFont="1" applyFill="1" applyBorder="1" applyAlignment="1">
      <alignment horizontal="center"/>
    </xf>
    <xf numFmtId="43" fontId="10" fillId="0" borderId="6" xfId="1" applyFont="1" applyFill="1" applyBorder="1"/>
    <xf numFmtId="43" fontId="10" fillId="6" borderId="6" xfId="1" applyFont="1" applyFill="1" applyBorder="1"/>
    <xf numFmtId="43" fontId="10" fillId="0" borderId="0" xfId="1" applyFont="1" applyBorder="1"/>
    <xf numFmtId="187" fontId="9" fillId="0" borderId="0" xfId="1" applyNumberFormat="1" applyFont="1" applyBorder="1"/>
    <xf numFmtId="43" fontId="10" fillId="0" borderId="0" xfId="0" applyNumberFormat="1" applyFont="1"/>
    <xf numFmtId="10" fontId="9" fillId="0" borderId="0" xfId="5" applyNumberFormat="1" applyFont="1" applyAlignment="1">
      <alignment horizontal="right"/>
    </xf>
    <xf numFmtId="43" fontId="9" fillId="0" borderId="9" xfId="1" applyFont="1" applyBorder="1"/>
    <xf numFmtId="43" fontId="9" fillId="0" borderId="1" xfId="1" applyFont="1" applyFill="1" applyBorder="1"/>
    <xf numFmtId="43" fontId="9" fillId="6" borderId="1" xfId="1" applyFont="1" applyFill="1" applyBorder="1"/>
    <xf numFmtId="43" fontId="9" fillId="7" borderId="1" xfId="1" applyFont="1" applyFill="1" applyBorder="1"/>
    <xf numFmtId="0" fontId="13" fillId="5" borderId="1" xfId="3" applyFont="1" applyFill="1" applyBorder="1" applyAlignment="1">
      <alignment horizontal="center" vertical="center" wrapText="1"/>
    </xf>
    <xf numFmtId="43" fontId="17" fillId="0" borderId="1" xfId="1" applyFont="1" applyBorder="1"/>
    <xf numFmtId="43" fontId="17" fillId="0" borderId="10" xfId="1" applyFont="1" applyBorder="1"/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4" fontId="7" fillId="0" borderId="12" xfId="6" applyNumberFormat="1" applyFont="1" applyBorder="1" applyAlignment="1">
      <alignment horizontal="center" vertical="center" wrapText="1"/>
    </xf>
    <xf numFmtId="4" fontId="7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20" fillId="0" borderId="0" xfId="0" applyFont="1" applyAlignment="1"/>
    <xf numFmtId="0" fontId="6" fillId="0" borderId="0" xfId="0" applyFont="1" applyFill="1" applyAlignment="1">
      <alignment horizontal="center"/>
    </xf>
    <xf numFmtId="4" fontId="6" fillId="0" borderId="1" xfId="6" applyNumberFormat="1" applyFont="1" applyBorder="1" applyAlignment="1">
      <alignment horizontal="center" vertical="center" wrapText="1"/>
    </xf>
    <xf numFmtId="4" fontId="6" fillId="0" borderId="1" xfId="6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8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6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4" fontId="6" fillId="0" borderId="10" xfId="6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top"/>
    </xf>
    <xf numFmtId="0" fontId="22" fillId="0" borderId="0" xfId="0" applyFont="1"/>
    <xf numFmtId="0" fontId="19" fillId="8" borderId="3" xfId="0" applyFont="1" applyFill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4" fontId="7" fillId="0" borderId="0" xfId="6" applyNumberFormat="1" applyFont="1"/>
    <xf numFmtId="188" fontId="7" fillId="0" borderId="0" xfId="0" applyNumberFormat="1" applyFont="1"/>
    <xf numFmtId="4" fontId="7" fillId="0" borderId="0" xfId="0" applyNumberFormat="1" applyFont="1"/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4" fontId="21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" fontId="6" fillId="0" borderId="11" xfId="6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13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4" fontId="21" fillId="0" borderId="3" xfId="0" applyNumberFormat="1" applyFont="1" applyBorder="1" applyAlignment="1">
      <alignment horizontal="center" vertical="center" wrapText="1"/>
    </xf>
    <xf numFmtId="0" fontId="22" fillId="5" borderId="10" xfId="0" applyFont="1" applyFill="1" applyBorder="1"/>
    <xf numFmtId="0" fontId="7" fillId="5" borderId="3" xfId="0" applyFont="1" applyFill="1" applyBorder="1"/>
    <xf numFmtId="0" fontId="20" fillId="5" borderId="1" xfId="0" applyFont="1" applyFill="1" applyBorder="1" applyAlignment="1"/>
    <xf numFmtId="0" fontId="7" fillId="5" borderId="1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 vertical="top"/>
    </xf>
    <xf numFmtId="1" fontId="12" fillId="0" borderId="3" xfId="0" applyNumberFormat="1" applyFont="1" applyBorder="1" applyAlignment="1">
      <alignment horizontal="center" vertical="top"/>
    </xf>
    <xf numFmtId="14" fontId="12" fillId="0" borderId="10" xfId="0" applyNumberFormat="1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/>
    </xf>
    <xf numFmtId="0" fontId="12" fillId="0" borderId="3" xfId="3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10" xfId="3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14" fillId="0" borderId="3" xfId="0" applyFont="1" applyBorder="1"/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" fontId="7" fillId="0" borderId="10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5" borderId="10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5" borderId="2" xfId="0" applyFont="1" applyFill="1" applyBorder="1"/>
    <xf numFmtId="0" fontId="7" fillId="5" borderId="11" xfId="0" applyFont="1" applyFill="1" applyBorder="1"/>
    <xf numFmtId="0" fontId="7" fillId="5" borderId="2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23" fillId="5" borderId="2" xfId="0" applyFont="1" applyFill="1" applyBorder="1" applyAlignment="1">
      <alignment vertical="center"/>
    </xf>
    <xf numFmtId="0" fontId="24" fillId="5" borderId="12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7" fillId="0" borderId="14" xfId="0" applyFont="1" applyBorder="1"/>
    <xf numFmtId="0" fontId="6" fillId="0" borderId="1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3" xfId="0" applyFont="1" applyBorder="1"/>
    <xf numFmtId="0" fontId="14" fillId="0" borderId="14" xfId="0" applyFont="1" applyBorder="1"/>
    <xf numFmtId="0" fontId="14" fillId="0" borderId="8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0" fontId="20" fillId="5" borderId="3" xfId="0" applyFont="1" applyFill="1" applyBorder="1" applyAlignment="1"/>
    <xf numFmtId="0" fontId="23" fillId="5" borderId="1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2" xfId="0" applyFont="1" applyBorder="1"/>
    <xf numFmtId="4" fontId="14" fillId="0" borderId="0" xfId="0" applyNumberFormat="1" applyFont="1"/>
    <xf numFmtId="0" fontId="14" fillId="0" borderId="0" xfId="0" applyFont="1" applyAlignment="1">
      <alignment horizontal="right"/>
    </xf>
    <xf numFmtId="4" fontId="28" fillId="0" borderId="0" xfId="0" applyNumberFormat="1" applyFont="1"/>
    <xf numFmtId="0" fontId="2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14" fillId="0" borderId="0" xfId="1" applyNumberFormat="1" applyFont="1"/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wrapText="1"/>
    </xf>
    <xf numFmtId="0" fontId="24" fillId="5" borderId="12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22" xfId="0" applyFont="1" applyFill="1" applyBorder="1"/>
    <xf numFmtId="0" fontId="7" fillId="0" borderId="4" xfId="0" applyFont="1" applyFill="1" applyBorder="1"/>
    <xf numFmtId="0" fontId="7" fillId="5" borderId="1" xfId="0" applyFont="1" applyFill="1" applyBorder="1" applyAlignment="1">
      <alignment vertical="center" wrapText="1"/>
    </xf>
    <xf numFmtId="0" fontId="24" fillId="5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6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" fontId="27" fillId="9" borderId="0" xfId="0" applyNumberFormat="1" applyFont="1" applyFill="1" applyBorder="1"/>
    <xf numFmtId="4" fontId="28" fillId="0" borderId="0" xfId="0" applyNumberFormat="1" applyFont="1" applyBorder="1"/>
    <xf numFmtId="189" fontId="26" fillId="0" borderId="26" xfId="1" applyNumberFormat="1" applyFont="1" applyBorder="1" applyAlignment="1">
      <alignment horizontal="center"/>
    </xf>
    <xf numFmtId="0" fontId="14" fillId="0" borderId="22" xfId="0" applyFont="1" applyBorder="1"/>
    <xf numFmtId="0" fontId="14" fillId="0" borderId="0" xfId="0" applyFont="1" applyBorder="1"/>
    <xf numFmtId="0" fontId="14" fillId="0" borderId="4" xfId="0" applyFont="1" applyBorder="1"/>
    <xf numFmtId="43" fontId="29" fillId="9" borderId="0" xfId="0" applyNumberFormat="1" applyFont="1" applyFill="1" applyBorder="1"/>
    <xf numFmtId="0" fontId="14" fillId="0" borderId="27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30" fillId="9" borderId="27" xfId="0" applyNumberFormat="1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5" borderId="1" xfId="3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wrapText="1"/>
    </xf>
    <xf numFmtId="0" fontId="24" fillId="5" borderId="13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 wrapText="1"/>
    </xf>
    <xf numFmtId="0" fontId="7" fillId="5" borderId="6" xfId="0" applyFont="1" applyFill="1" applyBorder="1"/>
    <xf numFmtId="0" fontId="24" fillId="5" borderId="2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4" fontId="7" fillId="0" borderId="0" xfId="6" applyNumberFormat="1" applyFont="1" applyBorder="1"/>
    <xf numFmtId="188" fontId="7" fillId="0" borderId="0" xfId="0" applyNumberFormat="1" applyFont="1" applyBorder="1"/>
    <xf numFmtId="4" fontId="7" fillId="0" borderId="0" xfId="0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6" fillId="0" borderId="15" xfId="6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3" fillId="5" borderId="1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11" xfId="0" applyNumberFormat="1" applyFont="1" applyBorder="1" applyAlignment="1">
      <alignment horizontal="center" vertical="center"/>
    </xf>
    <xf numFmtId="188" fontId="6" fillId="0" borderId="12" xfId="0" applyNumberFormat="1" applyFont="1" applyBorder="1" applyAlignment="1">
      <alignment horizontal="center" vertical="center"/>
    </xf>
    <xf numFmtId="188" fontId="6" fillId="0" borderId="1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3" fillId="5" borderId="2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0" fontId="21" fillId="0" borderId="13" xfId="0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1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88" fontId="6" fillId="0" borderId="2" xfId="0" applyNumberFormat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188" fontId="6" fillId="0" borderId="3" xfId="0" applyNumberFormat="1" applyFont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88" fontId="6" fillId="0" borderId="2" xfId="0" applyNumberFormat="1" applyFont="1" applyBorder="1" applyAlignment="1">
      <alignment horizontal="center" vertical="center" wrapText="1"/>
    </xf>
    <xf numFmtId="188" fontId="6" fillId="0" borderId="10" xfId="0" applyNumberFormat="1" applyFont="1" applyBorder="1" applyAlignment="1">
      <alignment horizontal="center" vertical="center" wrapText="1"/>
    </xf>
    <xf numFmtId="188" fontId="6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6" fillId="0" borderId="11" xfId="0" applyNumberFormat="1" applyFont="1" applyBorder="1" applyAlignment="1">
      <alignment horizontal="center" vertical="center" wrapText="1"/>
    </xf>
    <xf numFmtId="188" fontId="6" fillId="0" borderId="12" xfId="0" applyNumberFormat="1" applyFont="1" applyBorder="1" applyAlignment="1">
      <alignment horizontal="center" vertical="center" wrapText="1"/>
    </xf>
    <xf numFmtId="188" fontId="6" fillId="0" borderId="13" xfId="0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3" fillId="5" borderId="8" xfId="3" applyFont="1" applyFill="1" applyBorder="1" applyAlignment="1">
      <alignment horizontal="center" vertical="center" wrapText="1"/>
    </xf>
    <xf numFmtId="0" fontId="13" fillId="5" borderId="13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17" fontId="10" fillId="2" borderId="23" xfId="0" applyNumberFormat="1" applyFont="1" applyFill="1" applyBorder="1" applyAlignment="1">
      <alignment horizontal="center" vertical="center"/>
    </xf>
    <xf numFmtId="17" fontId="10" fillId="2" borderId="1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17" fontId="10" fillId="2" borderId="8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top"/>
    </xf>
    <xf numFmtId="0" fontId="10" fillId="5" borderId="0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/>
    </xf>
    <xf numFmtId="0" fontId="2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1021977</xdr:colOff>
      <xdr:row>8</xdr:row>
      <xdr:rowOff>47065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8D39FCD-8013-41FF-A377-5F4C3604BE2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5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690267C-1A49-4193-985F-1A788A96E9CF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5</xdr:row>
      <xdr:rowOff>251171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085585" y="18296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51F0EBA-4811-4194-A00D-D57B399BED4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85585" y="18296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5</xdr:row>
      <xdr:rowOff>251171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00C7554-1050-4B33-B8DF-18D62AEC26B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9AE57AF-ED65-42CB-BFDE-DBFF76C28C0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1813271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7840D82-7308-4033-BE78-B986B1DA327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8968C75-6DCA-4E71-9B87-B090021E1E6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FB4946A-1058-4F76-8831-CE3F3EA4914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FA7BECB-7091-4AA6-BC3F-6E7ED38FCAD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A9D73424-E7D9-4771-B1F8-F3E214151922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06925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F41"/>
  <sheetViews>
    <sheetView topLeftCell="A16" zoomScale="85" zoomScaleNormal="85" zoomScaleSheetLayoutView="100" workbookViewId="0">
      <selection activeCell="D5" sqref="D5"/>
    </sheetView>
  </sheetViews>
  <sheetFormatPr defaultColWidth="8.75" defaultRowHeight="18.75" x14ac:dyDescent="0.3"/>
  <cols>
    <col min="1" max="1" width="5.625" style="9" customWidth="1"/>
    <col min="2" max="2" width="39.875" style="9" customWidth="1"/>
    <col min="3" max="3" width="15.75" style="14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5.37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56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70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3">
      <c r="A5" s="42"/>
      <c r="B5" s="42"/>
      <c r="C5" s="42"/>
      <c r="D5" s="42"/>
      <c r="E5" s="42"/>
      <c r="F5" s="463">
        <v>23651</v>
      </c>
      <c r="G5" s="464"/>
      <c r="H5" s="463">
        <v>23682</v>
      </c>
      <c r="I5" s="464"/>
      <c r="J5" s="463">
        <v>23712</v>
      </c>
      <c r="K5" s="464"/>
      <c r="L5" s="463">
        <v>23743</v>
      </c>
      <c r="M5" s="464"/>
      <c r="N5" s="463">
        <v>23774</v>
      </c>
      <c r="O5" s="464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465" t="s">
        <v>55</v>
      </c>
      <c r="AE5" s="466"/>
      <c r="AF5" s="46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27.75" customHeight="1" x14ac:dyDescent="0.2">
      <c r="A7" s="459"/>
      <c r="B7" s="459"/>
      <c r="C7" s="43" t="s">
        <v>66</v>
      </c>
      <c r="D7" s="44" t="s">
        <v>27</v>
      </c>
      <c r="E7" s="44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22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x14ac:dyDescent="0.3">
      <c r="A10" s="18">
        <v>1</v>
      </c>
      <c r="B10" s="20" t="s">
        <v>31</v>
      </c>
      <c r="C10" s="22">
        <f>SUM(D10:E10)</f>
        <v>0</v>
      </c>
      <c r="D10" s="17"/>
      <c r="E10" s="17"/>
      <c r="F10" s="31"/>
      <c r="G10" s="32"/>
      <c r="H10" s="32"/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x14ac:dyDescent="0.3">
      <c r="A11" s="18">
        <v>2</v>
      </c>
      <c r="B11" s="21" t="s">
        <v>32</v>
      </c>
      <c r="C11" s="22">
        <f t="shared" ref="C11:C15" si="0">SUM(D11:E11)</f>
        <v>0</v>
      </c>
      <c r="D11" s="17"/>
      <c r="E11" s="17"/>
      <c r="F11" s="31"/>
      <c r="G11" s="32"/>
      <c r="H11" s="32"/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1">F11+H11</f>
        <v>0</v>
      </c>
      <c r="AF11" s="25" t="e">
        <f t="shared" ref="AF11:AF31" si="2">AE11/AD11</f>
        <v>#DIV/0!</v>
      </c>
    </row>
    <row r="12" spans="1:32" x14ac:dyDescent="0.3">
      <c r="A12" s="18">
        <v>3</v>
      </c>
      <c r="B12" s="21" t="s">
        <v>33</v>
      </c>
      <c r="C12" s="22">
        <f t="shared" si="0"/>
        <v>0</v>
      </c>
      <c r="D12" s="17"/>
      <c r="E12" s="17"/>
      <c r="F12" s="31"/>
      <c r="G12" s="32"/>
      <c r="H12" s="32"/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2"/>
        <v>#DIV/0!</v>
      </c>
    </row>
    <row r="13" spans="1:32" x14ac:dyDescent="0.3">
      <c r="A13" s="18">
        <v>4</v>
      </c>
      <c r="B13" s="21" t="s">
        <v>34</v>
      </c>
      <c r="C13" s="22">
        <f t="shared" si="0"/>
        <v>0</v>
      </c>
      <c r="D13" s="17"/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2"/>
        <v>#DIV/0!</v>
      </c>
    </row>
    <row r="14" spans="1:32" x14ac:dyDescent="0.3">
      <c r="A14" s="18">
        <v>5</v>
      </c>
      <c r="B14" s="21" t="s">
        <v>35</v>
      </c>
      <c r="C14" s="22">
        <f t="shared" si="0"/>
        <v>0</v>
      </c>
      <c r="D14" s="17"/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3">SUM(F14:AC14)</f>
        <v>0</v>
      </c>
      <c r="AE14" s="15">
        <f t="shared" si="1"/>
        <v>0</v>
      </c>
      <c r="AF14" s="25" t="e">
        <f t="shared" si="2"/>
        <v>#DIV/0!</v>
      </c>
    </row>
    <row r="15" spans="1:32" x14ac:dyDescent="0.3">
      <c r="A15" s="18">
        <v>6</v>
      </c>
      <c r="B15" s="20" t="s">
        <v>36</v>
      </c>
      <c r="C15" s="22">
        <f t="shared" si="0"/>
        <v>0</v>
      </c>
      <c r="D15" s="73"/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3"/>
        <v>0</v>
      </c>
      <c r="AE15" s="15">
        <f>F15+H15</f>
        <v>0</v>
      </c>
      <c r="AF15" s="25" t="e">
        <f t="shared" si="2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4">F16+H16</f>
        <v>0</v>
      </c>
      <c r="AF16" s="65" t="e">
        <f t="shared" si="2"/>
        <v>#DIV/0!</v>
      </c>
    </row>
    <row r="17" spans="1:32" x14ac:dyDescent="0.3">
      <c r="A17" s="18">
        <v>1</v>
      </c>
      <c r="B17" s="20" t="s">
        <v>38</v>
      </c>
      <c r="C17" s="22">
        <f>SUM(D17:E17)</f>
        <v>0</v>
      </c>
      <c r="D17" s="17"/>
      <c r="E17" s="17"/>
      <c r="F17" s="31"/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3"/>
        <v>0</v>
      </c>
      <c r="AE17" s="15">
        <f t="shared" si="4"/>
        <v>0</v>
      </c>
      <c r="AF17" s="25" t="e">
        <f t="shared" si="2"/>
        <v>#DIV/0!</v>
      </c>
    </row>
    <row r="18" spans="1:32" x14ac:dyDescent="0.3">
      <c r="A18" s="18">
        <v>2</v>
      </c>
      <c r="B18" s="20" t="s">
        <v>39</v>
      </c>
      <c r="C18" s="22">
        <f t="shared" ref="C18:C29" si="5">SUM(D18:E18)</f>
        <v>0</v>
      </c>
      <c r="D18" s="17"/>
      <c r="E18" s="17"/>
      <c r="F18" s="31"/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3"/>
        <v>0</v>
      </c>
      <c r="AE18" s="15">
        <f t="shared" si="4"/>
        <v>0</v>
      </c>
      <c r="AF18" s="25" t="e">
        <f t="shared" si="2"/>
        <v>#DIV/0!</v>
      </c>
    </row>
    <row r="19" spans="1:32" x14ac:dyDescent="0.3">
      <c r="A19" s="18">
        <v>3</v>
      </c>
      <c r="B19" s="20" t="s">
        <v>40</v>
      </c>
      <c r="C19" s="22">
        <f>SUM(D19:E19)</f>
        <v>0</v>
      </c>
      <c r="D19" s="17"/>
      <c r="E19" s="17"/>
      <c r="F19" s="31"/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3"/>
        <v>0</v>
      </c>
      <c r="AE19" s="15">
        <f t="shared" si="4"/>
        <v>0</v>
      </c>
      <c r="AF19" s="25" t="e">
        <f t="shared" si="2"/>
        <v>#DIV/0!</v>
      </c>
    </row>
    <row r="20" spans="1:32" x14ac:dyDescent="0.3">
      <c r="A20" s="18">
        <v>4</v>
      </c>
      <c r="B20" s="20" t="s">
        <v>41</v>
      </c>
      <c r="C20" s="22">
        <f t="shared" si="5"/>
        <v>0</v>
      </c>
      <c r="D20" s="17"/>
      <c r="E20" s="17"/>
      <c r="F20" s="31"/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3"/>
        <v>0</v>
      </c>
      <c r="AE20" s="15">
        <f t="shared" si="4"/>
        <v>0</v>
      </c>
      <c r="AF20" s="25" t="e">
        <f t="shared" si="2"/>
        <v>#DIV/0!</v>
      </c>
    </row>
    <row r="21" spans="1:32" x14ac:dyDescent="0.3">
      <c r="A21" s="18">
        <v>5</v>
      </c>
      <c r="B21" s="20" t="s">
        <v>42</v>
      </c>
      <c r="C21" s="22">
        <f t="shared" si="5"/>
        <v>0</v>
      </c>
      <c r="D21" s="17"/>
      <c r="E21" s="17"/>
      <c r="F21" s="31"/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3"/>
        <v>0</v>
      </c>
      <c r="AE21" s="15">
        <f t="shared" si="4"/>
        <v>0</v>
      </c>
      <c r="AF21" s="25" t="e">
        <f t="shared" si="2"/>
        <v>#DIV/0!</v>
      </c>
    </row>
    <row r="22" spans="1:32" x14ac:dyDescent="0.3">
      <c r="A22" s="18">
        <v>6</v>
      </c>
      <c r="B22" s="20" t="s">
        <v>43</v>
      </c>
      <c r="C22" s="22">
        <f t="shared" si="5"/>
        <v>0</v>
      </c>
      <c r="D22" s="17"/>
      <c r="E22" s="17"/>
      <c r="F22" s="31"/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3"/>
        <v>0</v>
      </c>
      <c r="AE22" s="15">
        <f t="shared" si="4"/>
        <v>0</v>
      </c>
      <c r="AF22" s="25" t="e">
        <f t="shared" si="2"/>
        <v>#DIV/0!</v>
      </c>
    </row>
    <row r="23" spans="1:32" x14ac:dyDescent="0.3">
      <c r="A23" s="18">
        <v>7</v>
      </c>
      <c r="B23" s="20" t="s">
        <v>44</v>
      </c>
      <c r="C23" s="22">
        <f t="shared" si="5"/>
        <v>0</v>
      </c>
      <c r="D23" s="17"/>
      <c r="E23" s="17"/>
      <c r="F23" s="31"/>
      <c r="G23" s="32"/>
      <c r="H23" s="32"/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3"/>
        <v>0</v>
      </c>
      <c r="AE23" s="15">
        <f t="shared" si="4"/>
        <v>0</v>
      </c>
      <c r="AF23" s="25" t="e">
        <f t="shared" si="2"/>
        <v>#DIV/0!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4"/>
        <v>0</v>
      </c>
      <c r="AF24" s="65" t="e">
        <f t="shared" si="2"/>
        <v>#DIV/0!</v>
      </c>
    </row>
    <row r="25" spans="1:32" x14ac:dyDescent="0.3">
      <c r="A25" s="18">
        <v>1</v>
      </c>
      <c r="B25" s="20" t="s">
        <v>46</v>
      </c>
      <c r="C25" s="22">
        <f t="shared" si="5"/>
        <v>0</v>
      </c>
      <c r="D25" s="17"/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3"/>
        <v>0</v>
      </c>
      <c r="AE25" s="15">
        <f t="shared" si="4"/>
        <v>0</v>
      </c>
      <c r="AF25" s="25" t="e">
        <f t="shared" si="2"/>
        <v>#DIV/0!</v>
      </c>
    </row>
    <row r="26" spans="1:32" x14ac:dyDescent="0.3">
      <c r="A26" s="18">
        <v>2</v>
      </c>
      <c r="B26" s="20" t="s">
        <v>47</v>
      </c>
      <c r="C26" s="22">
        <f t="shared" si="5"/>
        <v>0</v>
      </c>
      <c r="D26" s="17"/>
      <c r="E26" s="17"/>
      <c r="F26" s="31"/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3"/>
        <v>0</v>
      </c>
      <c r="AE26" s="15">
        <f t="shared" si="4"/>
        <v>0</v>
      </c>
      <c r="AF26" s="25" t="e">
        <f t="shared" si="2"/>
        <v>#DIV/0!</v>
      </c>
    </row>
    <row r="27" spans="1:32" x14ac:dyDescent="0.3">
      <c r="A27" s="18">
        <v>3</v>
      </c>
      <c r="B27" s="20" t="s">
        <v>48</v>
      </c>
      <c r="C27" s="22">
        <f t="shared" si="5"/>
        <v>0</v>
      </c>
      <c r="D27" s="17"/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0</v>
      </c>
      <c r="AE27" s="15">
        <f t="shared" si="4"/>
        <v>0</v>
      </c>
      <c r="AF27" s="25" t="e">
        <f t="shared" si="2"/>
        <v>#DIV/0!</v>
      </c>
    </row>
    <row r="28" spans="1:32" x14ac:dyDescent="0.3">
      <c r="A28" s="18">
        <v>4</v>
      </c>
      <c r="B28" s="20" t="s">
        <v>49</v>
      </c>
      <c r="C28" s="22">
        <f t="shared" si="5"/>
        <v>0</v>
      </c>
      <c r="D28" s="17"/>
      <c r="E28" s="17"/>
      <c r="F28" s="31"/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0</v>
      </c>
      <c r="AE28" s="15">
        <f>F28+H28</f>
        <v>0</v>
      </c>
      <c r="AF28" s="25" t="e">
        <f t="shared" si="2"/>
        <v>#DIV/0!</v>
      </c>
    </row>
    <row r="29" spans="1:32" x14ac:dyDescent="0.3">
      <c r="A29" s="18">
        <v>5</v>
      </c>
      <c r="B29" s="20" t="s">
        <v>62</v>
      </c>
      <c r="C29" s="22">
        <f t="shared" si="5"/>
        <v>0</v>
      </c>
      <c r="D29" s="17"/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3"/>
        <v>0</v>
      </c>
      <c r="AE29" s="15">
        <f t="shared" si="4"/>
        <v>0</v>
      </c>
      <c r="AF29" s="25" t="e">
        <f t="shared" si="2"/>
        <v>#DIV/0!</v>
      </c>
    </row>
    <row r="30" spans="1:32" x14ac:dyDescent="0.3">
      <c r="A30" s="18"/>
      <c r="B30" s="20"/>
      <c r="C30" s="22"/>
      <c r="D30" s="17"/>
      <c r="E30" s="17"/>
      <c r="F30" s="31"/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3"/>
        <v>0</v>
      </c>
      <c r="AE30" s="15">
        <f t="shared" si="4"/>
        <v>0</v>
      </c>
      <c r="AF30" s="25" t="e">
        <f t="shared" si="2"/>
        <v>#DIV/0!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3"/>
        <v>0</v>
      </c>
      <c r="AE31" s="68">
        <f t="shared" si="4"/>
        <v>0</v>
      </c>
      <c r="AF31" s="72" t="e">
        <f t="shared" si="2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45"/>
      <c r="B33" s="45" t="s">
        <v>50</v>
      </c>
      <c r="C33" s="22">
        <f t="shared" ref="C33:H33" si="6">SUM(C9:C31)</f>
        <v>0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ref="I33:AC33" si="7">SUM(I9:I31)</f>
        <v>0</v>
      </c>
      <c r="J33" s="22">
        <f t="shared" si="7"/>
        <v>0</v>
      </c>
      <c r="K33" s="22">
        <f t="shared" si="7"/>
        <v>0</v>
      </c>
      <c r="L33" s="22">
        <f t="shared" si="7"/>
        <v>0</v>
      </c>
      <c r="M33" s="22">
        <f t="shared" si="7"/>
        <v>0</v>
      </c>
      <c r="N33" s="22">
        <f t="shared" si="7"/>
        <v>0</v>
      </c>
      <c r="O33" s="22">
        <f t="shared" si="7"/>
        <v>0</v>
      </c>
      <c r="P33" s="22">
        <f t="shared" si="7"/>
        <v>0</v>
      </c>
      <c r="Q33" s="22">
        <f t="shared" si="7"/>
        <v>0</v>
      </c>
      <c r="R33" s="22">
        <f t="shared" si="7"/>
        <v>0</v>
      </c>
      <c r="S33" s="22">
        <f t="shared" si="7"/>
        <v>0</v>
      </c>
      <c r="T33" s="22">
        <f t="shared" si="7"/>
        <v>0</v>
      </c>
      <c r="U33" s="22">
        <f t="shared" si="7"/>
        <v>0</v>
      </c>
      <c r="V33" s="22">
        <f t="shared" si="7"/>
        <v>0</v>
      </c>
      <c r="W33" s="22">
        <f t="shared" si="7"/>
        <v>0</v>
      </c>
      <c r="X33" s="22">
        <f t="shared" si="7"/>
        <v>0</v>
      </c>
      <c r="Y33" s="22">
        <f t="shared" si="7"/>
        <v>0</v>
      </c>
      <c r="Z33" s="22">
        <f t="shared" si="7"/>
        <v>0</v>
      </c>
      <c r="AA33" s="22">
        <f t="shared" si="7"/>
        <v>0</v>
      </c>
      <c r="AB33" s="22">
        <f t="shared" si="7"/>
        <v>0</v>
      </c>
      <c r="AC33" s="22">
        <f t="shared" si="7"/>
        <v>0</v>
      </c>
      <c r="AD33" s="22">
        <f>SUM(AD9:AD30)</f>
        <v>0</v>
      </c>
      <c r="AE33" s="22">
        <f>SUM(AE9:AE30)</f>
        <v>0</v>
      </c>
      <c r="AF33" s="26" t="e">
        <f>AE33/AD33</f>
        <v>#DIV/0!</v>
      </c>
    </row>
    <row r="34" spans="1:32" s="11" customFormat="1" x14ac:dyDescent="0.3">
      <c r="A34" s="42"/>
      <c r="B34" s="4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11"/>
      <c r="D35" s="77">
        <f>D33</f>
        <v>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51</v>
      </c>
      <c r="C36" s="11"/>
      <c r="D36" s="79">
        <f>SUM(D35*0.3)</f>
        <v>0</v>
      </c>
      <c r="E36" s="75"/>
      <c r="AD36" s="11"/>
      <c r="AE36" s="9"/>
    </row>
    <row r="37" spans="1:32" ht="19.5" thickTop="1" x14ac:dyDescent="0.3">
      <c r="C37" s="11"/>
      <c r="D37" s="9"/>
      <c r="E37" s="76"/>
      <c r="AD37" s="9"/>
      <c r="AE37" s="9"/>
      <c r="AF37" s="41"/>
    </row>
    <row r="38" spans="1:32" x14ac:dyDescent="0.3">
      <c r="B38" s="9" t="s">
        <v>67</v>
      </c>
      <c r="C38" s="11"/>
      <c r="D38" s="75">
        <f>SUM(AE33)</f>
        <v>0</v>
      </c>
      <c r="E38" s="41"/>
    </row>
    <row r="39" spans="1:32" x14ac:dyDescent="0.3">
      <c r="B39" s="11" t="s">
        <v>65</v>
      </c>
      <c r="D39" s="78" t="e">
        <f>SUM(D38/D35)</f>
        <v>#DIV/0!</v>
      </c>
    </row>
    <row r="41" spans="1:32" x14ac:dyDescent="0.3">
      <c r="B41" s="9" t="s">
        <v>69</v>
      </c>
      <c r="C41" s="11"/>
      <c r="D41" s="76">
        <f>D38-D36</f>
        <v>0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31496062992125984" right="0.19685039370078741" top="0.39370078740157483" bottom="0.11811023622047245" header="0.31496062992125984" footer="0.19685039370078741"/>
  <pageSetup paperSize="9" scale="6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41"/>
  <sheetViews>
    <sheetView topLeftCell="A13" zoomScale="90" zoomScaleNormal="90" zoomScaleSheetLayoutView="100" workbookViewId="0">
      <selection activeCell="G25" sqref="G25"/>
    </sheetView>
  </sheetViews>
  <sheetFormatPr defaultColWidth="8.75" defaultRowHeight="18.75" x14ac:dyDescent="0.3"/>
  <cols>
    <col min="1" max="1" width="8.75" style="9"/>
    <col min="2" max="2" width="39.875" style="9" customWidth="1"/>
    <col min="3" max="4" width="12.25" style="13" customWidth="1"/>
    <col min="5" max="5" width="12" style="13" customWidth="1"/>
    <col min="6" max="15" width="12.25" style="13" customWidth="1"/>
    <col min="16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294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</row>
    <row r="5" spans="1:32" ht="33.75" customHeight="1" x14ac:dyDescent="0.3">
      <c r="A5" s="282"/>
      <c r="B5" s="282"/>
      <c r="C5" s="282"/>
      <c r="D5" s="282"/>
      <c r="E5" s="282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283" t="s">
        <v>66</v>
      </c>
      <c r="D7" s="284" t="s">
        <v>27</v>
      </c>
      <c r="E7" s="284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30963007</v>
      </c>
      <c r="AE10" s="15">
        <f>F10+H10+J10+L10</f>
        <v>22568495</v>
      </c>
      <c r="AF10" s="25">
        <f>AE10/AD10</f>
        <v>0.72888576358232904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0" si="0">F11+H11+J11+L11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779060</v>
      </c>
      <c r="AE12" s="15">
        <f t="shared" si="0"/>
        <v>484790</v>
      </c>
      <c r="AF12" s="25">
        <f t="shared" si="1"/>
        <v>0.62227556285780294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0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0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385698.62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385698.62</v>
      </c>
      <c r="AE26" s="15">
        <f t="shared" si="0"/>
        <v>385698.62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0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0"/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0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>
        <v>330630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438272</v>
      </c>
      <c r="AE30" s="15">
        <f t="shared" si="0"/>
        <v>48792</v>
      </c>
      <c r="AF30" s="25">
        <f t="shared" si="1"/>
        <v>0.111328125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ref="AE31" si="3">F31+H31+J31</f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81"/>
      <c r="B33" s="281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10366766.190000001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8965802.3499999996</v>
      </c>
      <c r="K33" s="22">
        <f t="shared" si="4"/>
        <v>0</v>
      </c>
      <c r="L33" s="22">
        <f t="shared" si="4"/>
        <v>20999765</v>
      </c>
      <c r="M33" s="22">
        <f t="shared" si="4"/>
        <v>0</v>
      </c>
      <c r="N33" s="22">
        <f t="shared" si="4"/>
        <v>8688782</v>
      </c>
      <c r="O33" s="22">
        <f t="shared" si="4"/>
        <v>330630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53102896.149999991</v>
      </c>
      <c r="AE33" s="22">
        <f>SUM(AE9:AE30)</f>
        <v>44024634.149999991</v>
      </c>
      <c r="AF33" s="26">
        <f>AE33/AD33</f>
        <v>0.82904393812426747</v>
      </c>
    </row>
    <row r="34" spans="1:32" s="11" customFormat="1" x14ac:dyDescent="0.3">
      <c r="A34" s="282"/>
      <c r="B34" s="28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296</v>
      </c>
      <c r="C38" s="9"/>
      <c r="D38" s="75">
        <f>SUM(AE33)</f>
        <v>44024634.149999991</v>
      </c>
      <c r="E38" s="41"/>
    </row>
    <row r="39" spans="1:32" x14ac:dyDescent="0.3">
      <c r="B39" s="11" t="s">
        <v>65</v>
      </c>
      <c r="D39" s="78">
        <f>SUM(D38/D35)</f>
        <v>0.42509042262594793</v>
      </c>
    </row>
    <row r="41" spans="1:32" x14ac:dyDescent="0.3">
      <c r="B41" s="9" t="s">
        <v>69</v>
      </c>
      <c r="C41" s="9"/>
      <c r="D41" s="76">
        <f>D38-D36</f>
        <v>12955032.149999991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2"/>
  <sheetViews>
    <sheetView topLeftCell="A2" zoomScale="60" zoomScaleNormal="60" workbookViewId="0">
      <selection activeCell="L33" sqref="L3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274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N2" s="288" t="s">
        <v>87</v>
      </c>
    </row>
    <row r="3" spans="1:14" x14ac:dyDescent="0.35">
      <c r="A3" s="488" t="s">
        <v>273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</row>
    <row r="4" spans="1:14" x14ac:dyDescent="0.35">
      <c r="A4" s="99"/>
      <c r="B4" s="288"/>
      <c r="C4" s="288"/>
      <c r="D4" s="288"/>
      <c r="E4" s="288"/>
      <c r="F4" s="288"/>
      <c r="G4" s="288"/>
      <c r="H4" s="288"/>
      <c r="I4" s="288"/>
      <c r="J4" s="288"/>
    </row>
    <row r="5" spans="1:14" ht="42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ht="63" x14ac:dyDescent="0.35">
      <c r="A6" s="490"/>
      <c r="B6" s="471"/>
      <c r="C6" s="102" t="s">
        <v>95</v>
      </c>
      <c r="D6" s="103" t="s">
        <v>85</v>
      </c>
      <c r="E6" s="471"/>
      <c r="F6" s="287" t="s">
        <v>9</v>
      </c>
      <c r="G6" s="100" t="s">
        <v>96</v>
      </c>
      <c r="H6" s="289" t="s">
        <v>10</v>
      </c>
      <c r="I6" s="106" t="s">
        <v>97</v>
      </c>
      <c r="J6" s="492"/>
      <c r="K6" s="471"/>
      <c r="L6" s="498"/>
      <c r="M6" s="286" t="s">
        <v>23</v>
      </c>
      <c r="N6" s="50" t="s">
        <v>24</v>
      </c>
    </row>
    <row r="7" spans="1:14" ht="21" customHeight="1" x14ac:dyDescent="0.35">
      <c r="A7" s="532">
        <v>1</v>
      </c>
      <c r="B7" s="107" t="s">
        <v>227</v>
      </c>
      <c r="C7" s="537">
        <v>467200</v>
      </c>
      <c r="D7" s="507">
        <v>472399</v>
      </c>
      <c r="E7" s="510" t="s">
        <v>99</v>
      </c>
      <c r="F7" s="492" t="s">
        <v>186</v>
      </c>
      <c r="G7" s="485">
        <v>465107</v>
      </c>
      <c r="H7" s="482" t="s">
        <v>186</v>
      </c>
      <c r="I7" s="485">
        <v>465107</v>
      </c>
      <c r="J7" s="290"/>
      <c r="K7" s="290"/>
      <c r="L7" s="243"/>
      <c r="M7" s="246"/>
      <c r="N7" s="523"/>
    </row>
    <row r="8" spans="1:14" ht="21" customHeight="1" x14ac:dyDescent="0.35">
      <c r="A8" s="473"/>
      <c r="B8" s="94" t="s">
        <v>175</v>
      </c>
      <c r="C8" s="538"/>
      <c r="D8" s="508"/>
      <c r="E8" s="494"/>
      <c r="F8" s="558"/>
      <c r="G8" s="486"/>
      <c r="H8" s="483"/>
      <c r="I8" s="486"/>
      <c r="J8" s="285" t="s">
        <v>139</v>
      </c>
      <c r="K8" s="230" t="s">
        <v>277</v>
      </c>
      <c r="L8" s="502" t="s">
        <v>213</v>
      </c>
      <c r="M8" s="539" t="s">
        <v>168</v>
      </c>
      <c r="N8" s="524"/>
    </row>
    <row r="9" spans="1:14" ht="21.75" customHeight="1" x14ac:dyDescent="0.35">
      <c r="A9" s="473"/>
      <c r="B9" s="94" t="s">
        <v>278</v>
      </c>
      <c r="C9" s="538"/>
      <c r="D9" s="508"/>
      <c r="E9" s="494"/>
      <c r="F9" s="558"/>
      <c r="G9" s="486"/>
      <c r="H9" s="483"/>
      <c r="I9" s="486"/>
      <c r="J9" s="285" t="s">
        <v>105</v>
      </c>
      <c r="K9" s="94" t="s">
        <v>279</v>
      </c>
      <c r="L9" s="502"/>
      <c r="M9" s="539"/>
      <c r="N9" s="524"/>
    </row>
    <row r="10" spans="1:14" ht="21" customHeight="1" x14ac:dyDescent="0.35">
      <c r="A10" s="473"/>
      <c r="B10" s="94"/>
      <c r="C10" s="538"/>
      <c r="D10" s="508"/>
      <c r="E10" s="494"/>
      <c r="F10" s="579"/>
      <c r="G10" s="487"/>
      <c r="H10" s="484"/>
      <c r="I10" s="487"/>
      <c r="J10" s="285"/>
      <c r="K10" s="94"/>
      <c r="L10" s="277"/>
      <c r="M10" s="279"/>
      <c r="N10" s="162"/>
    </row>
    <row r="11" spans="1:14" ht="21" customHeight="1" x14ac:dyDescent="0.35">
      <c r="A11" s="532">
        <v>2</v>
      </c>
      <c r="B11" s="107" t="s">
        <v>280</v>
      </c>
      <c r="C11" s="534">
        <v>280000</v>
      </c>
      <c r="D11" s="507">
        <v>298742</v>
      </c>
      <c r="E11" s="510" t="s">
        <v>99</v>
      </c>
      <c r="F11" s="482" t="s">
        <v>260</v>
      </c>
      <c r="G11" s="485">
        <v>294270</v>
      </c>
      <c r="H11" s="580" t="s">
        <v>260</v>
      </c>
      <c r="I11" s="485">
        <v>294270</v>
      </c>
      <c r="J11" s="290"/>
      <c r="K11" s="290"/>
      <c r="L11" s="239"/>
      <c r="M11" s="239"/>
      <c r="N11" s="239"/>
    </row>
    <row r="12" spans="1:14" ht="21.75" customHeight="1" x14ac:dyDescent="0.35">
      <c r="A12" s="473"/>
      <c r="B12" s="94" t="s">
        <v>281</v>
      </c>
      <c r="C12" s="535"/>
      <c r="D12" s="508"/>
      <c r="E12" s="494"/>
      <c r="F12" s="483"/>
      <c r="G12" s="486"/>
      <c r="H12" s="581"/>
      <c r="I12" s="486"/>
      <c r="J12" s="285" t="s">
        <v>139</v>
      </c>
      <c r="K12" s="230" t="s">
        <v>282</v>
      </c>
      <c r="L12" s="547" t="s">
        <v>214</v>
      </c>
      <c r="M12" s="539" t="s">
        <v>168</v>
      </c>
      <c r="N12" s="238"/>
    </row>
    <row r="13" spans="1:14" x14ac:dyDescent="0.35">
      <c r="A13" s="473"/>
      <c r="B13" s="94" t="s">
        <v>283</v>
      </c>
      <c r="C13" s="535"/>
      <c r="D13" s="508"/>
      <c r="E13" s="494"/>
      <c r="F13" s="483"/>
      <c r="G13" s="486"/>
      <c r="H13" s="581"/>
      <c r="I13" s="486"/>
      <c r="J13" s="285" t="s">
        <v>105</v>
      </c>
      <c r="K13" s="94" t="s">
        <v>284</v>
      </c>
      <c r="L13" s="547"/>
      <c r="M13" s="539"/>
      <c r="N13" s="239"/>
    </row>
    <row r="14" spans="1:14" ht="21" customHeight="1" x14ac:dyDescent="0.35">
      <c r="A14" s="533"/>
      <c r="B14" s="275"/>
      <c r="C14" s="536"/>
      <c r="D14" s="509"/>
      <c r="E14" s="511"/>
      <c r="F14" s="484"/>
      <c r="G14" s="487"/>
      <c r="H14" s="582"/>
      <c r="I14" s="487"/>
      <c r="J14" s="276"/>
      <c r="K14" s="276"/>
      <c r="L14" s="277"/>
      <c r="M14" s="280"/>
      <c r="N14" s="240"/>
    </row>
    <row r="15" spans="1:14" ht="21" customHeight="1" x14ac:dyDescent="0.35">
      <c r="A15" s="472">
        <v>3</v>
      </c>
      <c r="B15" s="231" t="s">
        <v>285</v>
      </c>
      <c r="C15" s="534">
        <v>309000</v>
      </c>
      <c r="D15" s="507">
        <v>330630</v>
      </c>
      <c r="E15" s="479" t="s">
        <v>99</v>
      </c>
      <c r="F15" s="492" t="s">
        <v>286</v>
      </c>
      <c r="G15" s="485">
        <v>330630</v>
      </c>
      <c r="H15" s="492" t="s">
        <v>286</v>
      </c>
      <c r="I15" s="485">
        <v>330630</v>
      </c>
      <c r="J15" s="232"/>
      <c r="K15" s="232"/>
      <c r="L15" s="501" t="s">
        <v>170</v>
      </c>
      <c r="M15" s="299"/>
      <c r="N15" s="239"/>
    </row>
    <row r="16" spans="1:14" ht="21" customHeight="1" x14ac:dyDescent="0.35">
      <c r="A16" s="493"/>
      <c r="B16" s="231" t="s">
        <v>287</v>
      </c>
      <c r="C16" s="535"/>
      <c r="D16" s="508"/>
      <c r="E16" s="480"/>
      <c r="F16" s="558"/>
      <c r="G16" s="486"/>
      <c r="H16" s="558"/>
      <c r="I16" s="486"/>
      <c r="J16" s="285" t="s">
        <v>139</v>
      </c>
      <c r="K16" s="230" t="s">
        <v>288</v>
      </c>
      <c r="L16" s="502"/>
      <c r="M16" s="299"/>
      <c r="N16" s="539" t="s">
        <v>168</v>
      </c>
    </row>
    <row r="17" spans="1:14" ht="21" customHeight="1" x14ac:dyDescent="0.35">
      <c r="A17" s="493"/>
      <c r="B17" s="231" t="s">
        <v>289</v>
      </c>
      <c r="C17" s="535"/>
      <c r="D17" s="508"/>
      <c r="E17" s="480"/>
      <c r="F17" s="558"/>
      <c r="G17" s="486"/>
      <c r="H17" s="558"/>
      <c r="I17" s="486"/>
      <c r="J17" s="285" t="s">
        <v>105</v>
      </c>
      <c r="K17" s="94" t="s">
        <v>290</v>
      </c>
      <c r="L17" s="502"/>
      <c r="M17" s="299"/>
      <c r="N17" s="539"/>
    </row>
    <row r="18" spans="1:14" ht="21" customHeight="1" x14ac:dyDescent="0.35">
      <c r="A18" s="474"/>
      <c r="B18" s="231"/>
      <c r="C18" s="536"/>
      <c r="D18" s="509"/>
      <c r="E18" s="481"/>
      <c r="F18" s="579"/>
      <c r="G18" s="487"/>
      <c r="H18" s="579"/>
      <c r="I18" s="487"/>
      <c r="J18" s="232"/>
      <c r="K18" s="232"/>
      <c r="L18" s="503"/>
      <c r="M18" s="280"/>
      <c r="N18" s="240"/>
    </row>
    <row r="19" spans="1:14" ht="21" customHeight="1" x14ac:dyDescent="0.35">
      <c r="A19" s="532">
        <v>4</v>
      </c>
      <c r="B19" s="107" t="s">
        <v>227</v>
      </c>
      <c r="C19" s="543">
        <v>467200</v>
      </c>
      <c r="D19" s="546">
        <v>494083</v>
      </c>
      <c r="E19" s="479" t="s">
        <v>99</v>
      </c>
      <c r="F19" s="482" t="s">
        <v>291</v>
      </c>
      <c r="G19" s="567">
        <v>486532</v>
      </c>
      <c r="H19" s="482" t="s">
        <v>291</v>
      </c>
      <c r="I19" s="551">
        <v>486532</v>
      </c>
      <c r="J19" s="235"/>
      <c r="K19" s="235"/>
      <c r="L19" s="244"/>
      <c r="M19" s="278"/>
      <c r="N19" s="239"/>
    </row>
    <row r="20" spans="1:14" x14ac:dyDescent="0.35">
      <c r="A20" s="473"/>
      <c r="B20" s="94" t="s">
        <v>175</v>
      </c>
      <c r="C20" s="544"/>
      <c r="D20" s="493"/>
      <c r="E20" s="480"/>
      <c r="F20" s="483"/>
      <c r="G20" s="568"/>
      <c r="H20" s="483"/>
      <c r="I20" s="552"/>
      <c r="J20" s="285" t="s">
        <v>139</v>
      </c>
      <c r="K20" s="230" t="s">
        <v>292</v>
      </c>
      <c r="L20" s="547" t="s">
        <v>213</v>
      </c>
      <c r="M20" s="539" t="s">
        <v>168</v>
      </c>
      <c r="N20" s="239"/>
    </row>
    <row r="21" spans="1:14" x14ac:dyDescent="0.35">
      <c r="A21" s="473"/>
      <c r="B21" s="94" t="s">
        <v>293</v>
      </c>
      <c r="C21" s="544"/>
      <c r="D21" s="493"/>
      <c r="E21" s="480"/>
      <c r="F21" s="483"/>
      <c r="G21" s="568"/>
      <c r="H21" s="483"/>
      <c r="I21" s="552"/>
      <c r="J21" s="285" t="s">
        <v>105</v>
      </c>
      <c r="K21" s="94" t="s">
        <v>290</v>
      </c>
      <c r="L21" s="547"/>
      <c r="M21" s="539"/>
      <c r="N21" s="239"/>
    </row>
    <row r="22" spans="1:14" x14ac:dyDescent="0.35">
      <c r="A22" s="533"/>
      <c r="B22" s="275"/>
      <c r="C22" s="545"/>
      <c r="D22" s="474"/>
      <c r="E22" s="481"/>
      <c r="F22" s="484"/>
      <c r="G22" s="569"/>
      <c r="H22" s="484"/>
      <c r="I22" s="553"/>
      <c r="J22" s="276"/>
      <c r="K22" s="276"/>
      <c r="L22" s="162"/>
      <c r="M22" s="162"/>
      <c r="N22" s="162"/>
    </row>
    <row r="23" spans="1:14" x14ac:dyDescent="0.35">
      <c r="A23" s="129"/>
      <c r="B23" s="496" t="s">
        <v>253</v>
      </c>
      <c r="C23" s="496"/>
      <c r="D23" s="496"/>
      <c r="E23" s="496"/>
      <c r="F23" s="496"/>
      <c r="G23" s="496"/>
      <c r="H23" s="497"/>
      <c r="I23" s="130">
        <f>SUM(I7:I22)</f>
        <v>1576539</v>
      </c>
      <c r="J23" s="131"/>
      <c r="K23" s="132"/>
      <c r="L23" s="163"/>
      <c r="M23" s="163"/>
      <c r="N23" s="163"/>
    </row>
    <row r="27" spans="1:14" x14ac:dyDescent="0.35">
      <c r="A27" s="488" t="s">
        <v>275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</row>
    <row r="28" spans="1:14" x14ac:dyDescent="0.35">
      <c r="A28" s="488" t="s">
        <v>77</v>
      </c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N28" s="288" t="s">
        <v>87</v>
      </c>
    </row>
    <row r="29" spans="1:14" x14ac:dyDescent="0.35">
      <c r="A29" s="488" t="s">
        <v>273</v>
      </c>
      <c r="B29" s="488"/>
      <c r="C29" s="488"/>
      <c r="D29" s="488"/>
      <c r="E29" s="488"/>
      <c r="F29" s="488"/>
      <c r="G29" s="488"/>
      <c r="H29" s="488"/>
      <c r="I29" s="488"/>
      <c r="J29" s="488"/>
      <c r="K29" s="488"/>
    </row>
    <row r="30" spans="1:14" x14ac:dyDescent="0.35">
      <c r="A30" s="99"/>
      <c r="B30" s="288"/>
      <c r="C30" s="288"/>
      <c r="D30" s="288"/>
      <c r="E30" s="288"/>
      <c r="F30" s="288"/>
      <c r="G30" s="288"/>
      <c r="H30" s="288"/>
      <c r="I30" s="288"/>
      <c r="J30" s="288"/>
    </row>
    <row r="31" spans="1:14" ht="42" x14ac:dyDescent="0.35">
      <c r="A31" s="489" t="s">
        <v>1</v>
      </c>
      <c r="B31" s="471" t="s">
        <v>89</v>
      </c>
      <c r="C31" s="100" t="s">
        <v>90</v>
      </c>
      <c r="D31" s="101" t="s">
        <v>91</v>
      </c>
      <c r="E31" s="471" t="s">
        <v>4</v>
      </c>
      <c r="F31" s="471" t="s">
        <v>5</v>
      </c>
      <c r="G31" s="471"/>
      <c r="H31" s="491" t="s">
        <v>92</v>
      </c>
      <c r="I31" s="491"/>
      <c r="J31" s="470" t="s">
        <v>93</v>
      </c>
      <c r="K31" s="470" t="s">
        <v>94</v>
      </c>
      <c r="L31" s="498" t="s">
        <v>64</v>
      </c>
      <c r="M31" s="499" t="s">
        <v>22</v>
      </c>
      <c r="N31" s="500"/>
    </row>
    <row r="32" spans="1:14" ht="63" x14ac:dyDescent="0.35">
      <c r="A32" s="490"/>
      <c r="B32" s="471"/>
      <c r="C32" s="102" t="s">
        <v>95</v>
      </c>
      <c r="D32" s="103" t="s">
        <v>85</v>
      </c>
      <c r="E32" s="471"/>
      <c r="F32" s="287" t="s">
        <v>9</v>
      </c>
      <c r="G32" s="100" t="s">
        <v>96</v>
      </c>
      <c r="H32" s="289" t="s">
        <v>10</v>
      </c>
      <c r="I32" s="106" t="s">
        <v>97</v>
      </c>
      <c r="J32" s="492"/>
      <c r="K32" s="471"/>
      <c r="L32" s="498"/>
      <c r="M32" s="286" t="s">
        <v>23</v>
      </c>
      <c r="N32" s="50" t="s">
        <v>24</v>
      </c>
    </row>
    <row r="33" spans="1:14" ht="21.75" customHeight="1" x14ac:dyDescent="0.35">
      <c r="A33" s="532">
        <v>1</v>
      </c>
      <c r="B33" s="107" t="s">
        <v>227</v>
      </c>
      <c r="C33" s="537">
        <v>3500000</v>
      </c>
      <c r="D33" s="507">
        <v>3433221</v>
      </c>
      <c r="E33" s="510" t="s">
        <v>161</v>
      </c>
      <c r="F33" s="294" t="s">
        <v>162</v>
      </c>
      <c r="G33" s="293">
        <v>3364340</v>
      </c>
      <c r="H33" s="512" t="s">
        <v>162</v>
      </c>
      <c r="I33" s="531">
        <v>3362843</v>
      </c>
      <c r="J33" s="294"/>
      <c r="K33" s="294"/>
      <c r="L33" s="243"/>
      <c r="M33" s="246"/>
      <c r="N33" s="523"/>
    </row>
    <row r="34" spans="1:14" ht="21" customHeight="1" x14ac:dyDescent="0.35">
      <c r="A34" s="473"/>
      <c r="B34" s="94" t="s">
        <v>175</v>
      </c>
      <c r="C34" s="538"/>
      <c r="D34" s="508"/>
      <c r="E34" s="494"/>
      <c r="F34" s="291" t="s">
        <v>194</v>
      </c>
      <c r="G34" s="96">
        <v>3433000</v>
      </c>
      <c r="H34" s="513"/>
      <c r="I34" s="516"/>
      <c r="J34" s="291" t="s">
        <v>101</v>
      </c>
      <c r="K34" s="230" t="s">
        <v>297</v>
      </c>
      <c r="L34" s="244"/>
      <c r="M34" s="247"/>
      <c r="N34" s="524"/>
    </row>
    <row r="35" spans="1:14" ht="21" customHeight="1" x14ac:dyDescent="0.35">
      <c r="A35" s="473"/>
      <c r="B35" s="94" t="s">
        <v>298</v>
      </c>
      <c r="C35" s="538"/>
      <c r="D35" s="508"/>
      <c r="E35" s="494"/>
      <c r="F35" s="291" t="s">
        <v>232</v>
      </c>
      <c r="G35" s="96">
        <v>3433000</v>
      </c>
      <c r="H35" s="513"/>
      <c r="I35" s="516"/>
      <c r="J35" s="291" t="s">
        <v>105</v>
      </c>
      <c r="K35" s="94" t="s">
        <v>299</v>
      </c>
      <c r="L35" s="547" t="s">
        <v>213</v>
      </c>
      <c r="M35" s="539" t="s">
        <v>168</v>
      </c>
      <c r="N35" s="524"/>
    </row>
    <row r="36" spans="1:14" x14ac:dyDescent="0.35">
      <c r="A36" s="473"/>
      <c r="B36" s="94"/>
      <c r="C36" s="538"/>
      <c r="D36" s="508"/>
      <c r="E36" s="494"/>
      <c r="F36" s="291" t="s">
        <v>186</v>
      </c>
      <c r="G36" s="96">
        <v>3433000</v>
      </c>
      <c r="H36" s="513"/>
      <c r="I36" s="516"/>
      <c r="J36" s="291"/>
      <c r="K36" s="94"/>
      <c r="L36" s="547"/>
      <c r="M36" s="521"/>
      <c r="N36" s="238"/>
    </row>
    <row r="37" spans="1:14" x14ac:dyDescent="0.35">
      <c r="A37" s="533"/>
      <c r="B37" s="115"/>
      <c r="C37" s="506"/>
      <c r="D37" s="509"/>
      <c r="E37" s="511"/>
      <c r="F37" s="292" t="s">
        <v>228</v>
      </c>
      <c r="G37" s="117">
        <v>3433000</v>
      </c>
      <c r="H37" s="514"/>
      <c r="I37" s="517"/>
      <c r="J37" s="300"/>
      <c r="K37" s="300"/>
      <c r="L37" s="239"/>
      <c r="M37" s="239"/>
      <c r="N37" s="239"/>
    </row>
    <row r="38" spans="1:14" x14ac:dyDescent="0.35">
      <c r="A38" s="532">
        <v>2</v>
      </c>
      <c r="B38" s="107" t="s">
        <v>227</v>
      </c>
      <c r="C38" s="534">
        <v>4672000</v>
      </c>
      <c r="D38" s="507">
        <v>4094989</v>
      </c>
      <c r="E38" s="510" t="s">
        <v>161</v>
      </c>
      <c r="F38" s="294" t="s">
        <v>194</v>
      </c>
      <c r="G38" s="293">
        <v>4084000</v>
      </c>
      <c r="H38" s="512" t="s">
        <v>194</v>
      </c>
      <c r="I38" s="531">
        <v>4080030</v>
      </c>
      <c r="J38" s="294"/>
      <c r="K38" s="294"/>
      <c r="L38" s="241"/>
      <c r="M38" s="242"/>
      <c r="N38" s="242"/>
    </row>
    <row r="39" spans="1:14" ht="21" customHeight="1" x14ac:dyDescent="0.35">
      <c r="A39" s="473"/>
      <c r="B39" s="94" t="s">
        <v>175</v>
      </c>
      <c r="C39" s="535"/>
      <c r="D39" s="508"/>
      <c r="E39" s="494"/>
      <c r="F39" s="291" t="s">
        <v>164</v>
      </c>
      <c r="G39" s="96">
        <v>4094000</v>
      </c>
      <c r="H39" s="513"/>
      <c r="I39" s="516"/>
      <c r="J39" s="291" t="s">
        <v>101</v>
      </c>
      <c r="K39" s="230" t="s">
        <v>300</v>
      </c>
      <c r="L39" s="547" t="s">
        <v>213</v>
      </c>
      <c r="M39" s="539" t="s">
        <v>168</v>
      </c>
      <c r="N39" s="239"/>
    </row>
    <row r="40" spans="1:14" x14ac:dyDescent="0.35">
      <c r="A40" s="473"/>
      <c r="B40" s="94" t="s">
        <v>301</v>
      </c>
      <c r="C40" s="535"/>
      <c r="D40" s="508"/>
      <c r="E40" s="494"/>
      <c r="F40" s="291" t="s">
        <v>228</v>
      </c>
      <c r="G40" s="96">
        <v>4094500</v>
      </c>
      <c r="H40" s="513"/>
      <c r="I40" s="516"/>
      <c r="J40" s="291" t="s">
        <v>105</v>
      </c>
      <c r="K40" s="94" t="s">
        <v>302</v>
      </c>
      <c r="L40" s="547"/>
      <c r="M40" s="521"/>
      <c r="N40" s="239"/>
    </row>
    <row r="41" spans="1:14" x14ac:dyDescent="0.35">
      <c r="A41" s="533"/>
      <c r="B41" s="275"/>
      <c r="C41" s="536"/>
      <c r="D41" s="509"/>
      <c r="E41" s="511"/>
      <c r="F41" s="292" t="s">
        <v>232</v>
      </c>
      <c r="G41" s="117">
        <v>4094900</v>
      </c>
      <c r="H41" s="514"/>
      <c r="I41" s="517"/>
      <c r="J41" s="276"/>
      <c r="K41" s="276"/>
      <c r="L41" s="240"/>
      <c r="M41" s="240"/>
      <c r="N41" s="240"/>
    </row>
    <row r="42" spans="1:14" x14ac:dyDescent="0.35">
      <c r="A42" s="129"/>
      <c r="B42" s="496" t="s">
        <v>276</v>
      </c>
      <c r="C42" s="496"/>
      <c r="D42" s="496"/>
      <c r="E42" s="496"/>
      <c r="F42" s="496"/>
      <c r="G42" s="496"/>
      <c r="H42" s="497"/>
      <c r="I42" s="295">
        <f>SUM(I33:I41)</f>
        <v>7442873</v>
      </c>
      <c r="J42" s="296"/>
      <c r="K42" s="297"/>
      <c r="L42" s="298"/>
      <c r="M42" s="298"/>
      <c r="N42" s="298"/>
    </row>
  </sheetData>
  <mergeCells count="84">
    <mergeCell ref="N16:N17"/>
    <mergeCell ref="A27:K27"/>
    <mergeCell ref="A28:K28"/>
    <mergeCell ref="A15:A18"/>
    <mergeCell ref="G19:G22"/>
    <mergeCell ref="F19:F22"/>
    <mergeCell ref="L20:L21"/>
    <mergeCell ref="M20:M21"/>
    <mergeCell ref="B42:H42"/>
    <mergeCell ref="I15:I18"/>
    <mergeCell ref="H15:H18"/>
    <mergeCell ref="E15:E18"/>
    <mergeCell ref="D15:D18"/>
    <mergeCell ref="C15:C18"/>
    <mergeCell ref="A29:K29"/>
    <mergeCell ref="K31:K32"/>
    <mergeCell ref="I19:I22"/>
    <mergeCell ref="B23:H23"/>
    <mergeCell ref="G15:G18"/>
    <mergeCell ref="F15:F18"/>
    <mergeCell ref="M35:M36"/>
    <mergeCell ref="A38:A41"/>
    <mergeCell ref="C38:C41"/>
    <mergeCell ref="D38:D41"/>
    <mergeCell ref="E38:E41"/>
    <mergeCell ref="H38:H41"/>
    <mergeCell ref="I38:I41"/>
    <mergeCell ref="L39:L40"/>
    <mergeCell ref="M39:M40"/>
    <mergeCell ref="L31:L32"/>
    <mergeCell ref="M31:N31"/>
    <mergeCell ref="A33:A37"/>
    <mergeCell ref="C33:C37"/>
    <mergeCell ref="D33:D37"/>
    <mergeCell ref="E33:E37"/>
    <mergeCell ref="H33:H37"/>
    <mergeCell ref="I33:I37"/>
    <mergeCell ref="N33:N35"/>
    <mergeCell ref="A31:A32"/>
    <mergeCell ref="B31:B32"/>
    <mergeCell ref="E31:E32"/>
    <mergeCell ref="F31:G31"/>
    <mergeCell ref="H31:I31"/>
    <mergeCell ref="J31:J32"/>
    <mergeCell ref="L35:L36"/>
    <mergeCell ref="I11:I14"/>
    <mergeCell ref="L12:L13"/>
    <mergeCell ref="M12:M13"/>
    <mergeCell ref="A19:A22"/>
    <mergeCell ref="C19:C22"/>
    <mergeCell ref="D19:D22"/>
    <mergeCell ref="E19:E22"/>
    <mergeCell ref="H19:H22"/>
    <mergeCell ref="F11:F14"/>
    <mergeCell ref="G11:G14"/>
    <mergeCell ref="L15:L18"/>
    <mergeCell ref="A11:A14"/>
    <mergeCell ref="C11:C14"/>
    <mergeCell ref="D11:D14"/>
    <mergeCell ref="E11:E14"/>
    <mergeCell ref="H11:H14"/>
    <mergeCell ref="L5:L6"/>
    <mergeCell ref="M5:N5"/>
    <mergeCell ref="A7:A10"/>
    <mergeCell ref="C7:C10"/>
    <mergeCell ref="D7:D10"/>
    <mergeCell ref="E7:E10"/>
    <mergeCell ref="H7:H10"/>
    <mergeCell ref="I7:I10"/>
    <mergeCell ref="N7:N9"/>
    <mergeCell ref="L8:L9"/>
    <mergeCell ref="M8:M9"/>
    <mergeCell ref="G7:G10"/>
    <mergeCell ref="F7:F10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43"/>
  <sheetViews>
    <sheetView topLeftCell="A16" zoomScale="90" zoomScaleNormal="90" zoomScaleSheetLayoutView="100" workbookViewId="0">
      <selection activeCell="G28" sqref="G2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2.25" style="13" customWidth="1"/>
    <col min="5" max="5" width="12" style="13" customWidth="1"/>
    <col min="6" max="15" width="12.25" style="13" customWidth="1"/>
    <col min="16" max="17" width="14.625" style="13" customWidth="1"/>
    <col min="18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335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32" ht="33.75" customHeight="1" x14ac:dyDescent="0.3">
      <c r="A5" s="312"/>
      <c r="B5" s="312"/>
      <c r="C5" s="312"/>
      <c r="D5" s="312"/>
      <c r="E5" s="312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313" t="s">
        <v>66</v>
      </c>
      <c r="D7" s="314" t="s">
        <v>27</v>
      </c>
      <c r="E7" s="314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35978282</v>
      </c>
      <c r="AE10" s="15">
        <f>F10+H10+J10+L10</f>
        <v>22568495</v>
      </c>
      <c r="AF10" s="25">
        <f>AE10/AD10</f>
        <v>0.62728106361498859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ref="AD23" si="3">SUM(F23:AC23)</f>
        <v>26150.799999999999</v>
      </c>
      <c r="AE23" s="15">
        <f t="shared" ref="AE23" si="4">F23+H23+J23+L23</f>
        <v>26150.799999999999</v>
      </c>
      <c r="AF23" s="25">
        <f t="shared" ref="AF23:AF25" si="5">AE23/AD23</f>
        <v>1</v>
      </c>
    </row>
    <row r="24" spans="1:32" x14ac:dyDescent="0.3">
      <c r="A24" s="18">
        <v>8</v>
      </c>
      <c r="B24" s="20" t="s">
        <v>309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5"/>
        <v>1</v>
      </c>
    </row>
    <row r="25" spans="1:32" x14ac:dyDescent="0.3">
      <c r="A25" s="18">
        <v>9</v>
      </c>
      <c r="B25" s="20" t="s">
        <v>336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5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385698.62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385698.62</v>
      </c>
      <c r="AE28" s="15">
        <f t="shared" si="0"/>
        <v>385698.62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6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11"/>
      <c r="B35" s="311" t="s">
        <v>50</v>
      </c>
      <c r="C35" s="22">
        <f t="shared" ref="C35:AC35" si="7">SUM(C9:C33)</f>
        <v>106952077</v>
      </c>
      <c r="D35" s="22">
        <f t="shared" si="7"/>
        <v>103601140</v>
      </c>
      <c r="E35" s="22">
        <f t="shared" si="7"/>
        <v>55000</v>
      </c>
      <c r="F35" s="22">
        <f t="shared" si="7"/>
        <v>10366766.190000001</v>
      </c>
      <c r="G35" s="22">
        <f t="shared" si="7"/>
        <v>58850</v>
      </c>
      <c r="H35" s="22">
        <f t="shared" si="7"/>
        <v>3692300.61</v>
      </c>
      <c r="I35" s="22">
        <f t="shared" si="7"/>
        <v>0</v>
      </c>
      <c r="J35" s="22">
        <f t="shared" si="7"/>
        <v>8965802.3499999996</v>
      </c>
      <c r="K35" s="22">
        <f t="shared" si="7"/>
        <v>0</v>
      </c>
      <c r="L35" s="22">
        <f t="shared" si="7"/>
        <v>20999765</v>
      </c>
      <c r="M35" s="22">
        <f t="shared" si="7"/>
        <v>0</v>
      </c>
      <c r="N35" s="22">
        <f t="shared" si="7"/>
        <v>8688782</v>
      </c>
      <c r="O35" s="22">
        <f t="shared" si="7"/>
        <v>330630</v>
      </c>
      <c r="P35" s="22">
        <f t="shared" si="7"/>
        <v>5081595</v>
      </c>
      <c r="Q35" s="22">
        <f t="shared" si="7"/>
        <v>21186</v>
      </c>
      <c r="R35" s="22">
        <f t="shared" si="7"/>
        <v>0</v>
      </c>
      <c r="S35" s="22">
        <f t="shared" si="7"/>
        <v>0</v>
      </c>
      <c r="T35" s="22">
        <f t="shared" si="7"/>
        <v>0</v>
      </c>
      <c r="U35" s="22">
        <f t="shared" si="7"/>
        <v>0</v>
      </c>
      <c r="V35" s="22">
        <f t="shared" si="7"/>
        <v>0</v>
      </c>
      <c r="W35" s="22">
        <f t="shared" si="7"/>
        <v>0</v>
      </c>
      <c r="X35" s="22">
        <f t="shared" si="7"/>
        <v>0</v>
      </c>
      <c r="Y35" s="22">
        <f t="shared" si="7"/>
        <v>0</v>
      </c>
      <c r="Z35" s="22">
        <f t="shared" si="7"/>
        <v>0</v>
      </c>
      <c r="AA35" s="22">
        <f t="shared" si="7"/>
        <v>0</v>
      </c>
      <c r="AB35" s="22">
        <f t="shared" si="7"/>
        <v>0</v>
      </c>
      <c r="AC35" s="22">
        <f t="shared" si="7"/>
        <v>0</v>
      </c>
      <c r="AD35" s="22">
        <f>SUM(AD9:AD32)</f>
        <v>58205677.149999991</v>
      </c>
      <c r="AE35" s="22">
        <f>SUM(AE9:AE32)</f>
        <v>44062940.149999991</v>
      </c>
      <c r="AF35" s="26">
        <f>AE35/AD35</f>
        <v>0.75702134753018668</v>
      </c>
    </row>
    <row r="36" spans="1:32" s="11" customFormat="1" x14ac:dyDescent="0.3">
      <c r="A36" s="312"/>
      <c r="B36" s="312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337</v>
      </c>
      <c r="C40" s="9"/>
      <c r="D40" s="75">
        <f>SUM(AE35)</f>
        <v>44062940.149999991</v>
      </c>
      <c r="E40" s="41"/>
    </row>
    <row r="41" spans="1:32" x14ac:dyDescent="0.3">
      <c r="B41" s="11" t="s">
        <v>65</v>
      </c>
      <c r="D41" s="78">
        <f>SUM(D40/D37)</f>
        <v>0.42531327502766852</v>
      </c>
    </row>
    <row r="43" spans="1:32" x14ac:dyDescent="0.3">
      <c r="B43" s="9" t="s">
        <v>69</v>
      </c>
      <c r="C43" s="9"/>
      <c r="D43" s="76">
        <f>D40-D38</f>
        <v>12982598.149999991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topLeftCell="A6" zoomScale="70" zoomScaleNormal="70" workbookViewId="0">
      <selection activeCell="L15" sqref="L15:L18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303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N2" s="320" t="s">
        <v>87</v>
      </c>
    </row>
    <row r="3" spans="1:14" x14ac:dyDescent="0.35">
      <c r="A3" s="488" t="s">
        <v>304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</row>
    <row r="4" spans="1:14" x14ac:dyDescent="0.35">
      <c r="A4" s="99"/>
      <c r="B4" s="320"/>
      <c r="C4" s="320"/>
      <c r="D4" s="320"/>
      <c r="E4" s="320"/>
      <c r="F4" s="320"/>
      <c r="G4" s="320"/>
      <c r="H4" s="320"/>
      <c r="I4" s="320"/>
      <c r="J4" s="320"/>
    </row>
    <row r="5" spans="1:14" ht="42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ht="63" x14ac:dyDescent="0.35">
      <c r="A6" s="490"/>
      <c r="B6" s="471"/>
      <c r="C6" s="102" t="s">
        <v>95</v>
      </c>
      <c r="D6" s="103" t="s">
        <v>85</v>
      </c>
      <c r="E6" s="471"/>
      <c r="F6" s="317" t="s">
        <v>9</v>
      </c>
      <c r="G6" s="100" t="s">
        <v>96</v>
      </c>
      <c r="H6" s="321" t="s">
        <v>10</v>
      </c>
      <c r="I6" s="106" t="s">
        <v>97</v>
      </c>
      <c r="J6" s="492"/>
      <c r="K6" s="471"/>
      <c r="L6" s="498"/>
      <c r="M6" s="316" t="s">
        <v>23</v>
      </c>
      <c r="N6" s="50" t="s">
        <v>24</v>
      </c>
    </row>
    <row r="7" spans="1:14" ht="21" customHeight="1" x14ac:dyDescent="0.35">
      <c r="A7" s="532">
        <v>1</v>
      </c>
      <c r="B7" s="107" t="s">
        <v>227</v>
      </c>
      <c r="C7" s="537">
        <v>467200</v>
      </c>
      <c r="D7" s="507">
        <v>494367</v>
      </c>
      <c r="E7" s="510" t="s">
        <v>99</v>
      </c>
      <c r="F7" s="492" t="s">
        <v>232</v>
      </c>
      <c r="G7" s="485">
        <v>486695</v>
      </c>
      <c r="H7" s="492" t="s">
        <v>232</v>
      </c>
      <c r="I7" s="485">
        <v>486695</v>
      </c>
      <c r="J7" s="324"/>
      <c r="K7" s="324"/>
      <c r="L7" s="243"/>
      <c r="M7" s="246"/>
      <c r="N7" s="523"/>
    </row>
    <row r="8" spans="1:14" ht="21" customHeight="1" x14ac:dyDescent="0.35">
      <c r="A8" s="473"/>
      <c r="B8" s="94" t="s">
        <v>175</v>
      </c>
      <c r="C8" s="538"/>
      <c r="D8" s="508"/>
      <c r="E8" s="494"/>
      <c r="F8" s="558"/>
      <c r="G8" s="486"/>
      <c r="H8" s="558"/>
      <c r="I8" s="486"/>
      <c r="J8" s="322" t="s">
        <v>139</v>
      </c>
      <c r="K8" s="230" t="s">
        <v>306</v>
      </c>
      <c r="L8" s="502" t="s">
        <v>213</v>
      </c>
      <c r="M8" s="539" t="s">
        <v>168</v>
      </c>
      <c r="N8" s="524"/>
    </row>
    <row r="9" spans="1:14" ht="21.75" customHeight="1" x14ac:dyDescent="0.35">
      <c r="A9" s="473"/>
      <c r="B9" s="94" t="s">
        <v>307</v>
      </c>
      <c r="C9" s="538"/>
      <c r="D9" s="508"/>
      <c r="E9" s="494"/>
      <c r="F9" s="558"/>
      <c r="G9" s="486"/>
      <c r="H9" s="558"/>
      <c r="I9" s="486"/>
      <c r="J9" s="322" t="s">
        <v>105</v>
      </c>
      <c r="K9" s="94" t="s">
        <v>308</v>
      </c>
      <c r="L9" s="502"/>
      <c r="M9" s="539"/>
      <c r="N9" s="524"/>
    </row>
    <row r="10" spans="1:14" ht="21" customHeight="1" x14ac:dyDescent="0.35">
      <c r="A10" s="473"/>
      <c r="B10" s="94"/>
      <c r="C10" s="538"/>
      <c r="D10" s="508"/>
      <c r="E10" s="494"/>
      <c r="F10" s="579"/>
      <c r="G10" s="487"/>
      <c r="H10" s="579"/>
      <c r="I10" s="487"/>
      <c r="J10" s="322"/>
      <c r="K10" s="94"/>
      <c r="L10" s="277"/>
      <c r="M10" s="279"/>
      <c r="N10" s="162"/>
    </row>
    <row r="11" spans="1:14" ht="21" customHeight="1" x14ac:dyDescent="0.35">
      <c r="A11" s="532">
        <v>2</v>
      </c>
      <c r="B11" s="107" t="s">
        <v>309</v>
      </c>
      <c r="C11" s="534">
        <v>16000</v>
      </c>
      <c r="D11" s="507">
        <v>17120</v>
      </c>
      <c r="E11" s="510" t="s">
        <v>99</v>
      </c>
      <c r="F11" s="482" t="s">
        <v>310</v>
      </c>
      <c r="G11" s="485">
        <v>17120</v>
      </c>
      <c r="H11" s="580" t="s">
        <v>310</v>
      </c>
      <c r="I11" s="485">
        <v>17120</v>
      </c>
      <c r="J11" s="324"/>
      <c r="K11" s="324"/>
      <c r="L11" s="501" t="s">
        <v>215</v>
      </c>
      <c r="M11" s="520" t="s">
        <v>168</v>
      </c>
      <c r="N11" s="239"/>
    </row>
    <row r="12" spans="1:14" ht="21.75" customHeight="1" x14ac:dyDescent="0.35">
      <c r="A12" s="473"/>
      <c r="B12" s="94" t="s">
        <v>311</v>
      </c>
      <c r="C12" s="535"/>
      <c r="D12" s="508"/>
      <c r="E12" s="494"/>
      <c r="F12" s="483"/>
      <c r="G12" s="486"/>
      <c r="H12" s="581"/>
      <c r="I12" s="486"/>
      <c r="J12" s="322" t="s">
        <v>139</v>
      </c>
      <c r="K12" s="230" t="s">
        <v>312</v>
      </c>
      <c r="L12" s="502"/>
      <c r="M12" s="539"/>
      <c r="N12" s="238"/>
    </row>
    <row r="13" spans="1:14" ht="21" customHeight="1" x14ac:dyDescent="0.35">
      <c r="A13" s="473"/>
      <c r="B13" s="94"/>
      <c r="C13" s="535"/>
      <c r="D13" s="508"/>
      <c r="E13" s="494"/>
      <c r="F13" s="318" t="s">
        <v>313</v>
      </c>
      <c r="G13" s="96">
        <v>19688</v>
      </c>
      <c r="H13" s="581"/>
      <c r="I13" s="486"/>
      <c r="J13" s="322" t="s">
        <v>105</v>
      </c>
      <c r="K13" s="94" t="s">
        <v>314</v>
      </c>
      <c r="L13" s="502"/>
      <c r="M13" s="539"/>
      <c r="N13" s="239"/>
    </row>
    <row r="14" spans="1:14" ht="21" customHeight="1" x14ac:dyDescent="0.35">
      <c r="A14" s="533"/>
      <c r="B14" s="275"/>
      <c r="C14" s="536"/>
      <c r="D14" s="509"/>
      <c r="E14" s="511"/>
      <c r="F14" s="319" t="s">
        <v>315</v>
      </c>
      <c r="G14" s="117">
        <v>19720</v>
      </c>
      <c r="H14" s="582"/>
      <c r="I14" s="487"/>
      <c r="J14" s="276"/>
      <c r="K14" s="276"/>
      <c r="L14" s="503"/>
      <c r="M14" s="584"/>
      <c r="N14" s="240"/>
    </row>
    <row r="15" spans="1:14" ht="21" customHeight="1" x14ac:dyDescent="0.35">
      <c r="A15" s="472">
        <v>3</v>
      </c>
      <c r="B15" s="233" t="s">
        <v>316</v>
      </c>
      <c r="C15" s="534">
        <v>48500</v>
      </c>
      <c r="D15" s="507">
        <v>49949</v>
      </c>
      <c r="E15" s="479" t="s">
        <v>99</v>
      </c>
      <c r="F15" s="492" t="s">
        <v>162</v>
      </c>
      <c r="G15" s="485">
        <v>49200</v>
      </c>
      <c r="H15" s="492" t="s">
        <v>162</v>
      </c>
      <c r="I15" s="485">
        <v>49200</v>
      </c>
      <c r="J15" s="235"/>
      <c r="K15" s="235"/>
      <c r="L15" s="501" t="s">
        <v>214</v>
      </c>
      <c r="M15" s="299"/>
      <c r="N15" s="239"/>
    </row>
    <row r="16" spans="1:14" ht="21" customHeight="1" x14ac:dyDescent="0.35">
      <c r="A16" s="493"/>
      <c r="B16" s="231" t="s">
        <v>317</v>
      </c>
      <c r="C16" s="535"/>
      <c r="D16" s="508"/>
      <c r="E16" s="480"/>
      <c r="F16" s="558"/>
      <c r="G16" s="486"/>
      <c r="H16" s="558"/>
      <c r="I16" s="486"/>
      <c r="J16" s="322" t="s">
        <v>139</v>
      </c>
      <c r="K16" s="230" t="s">
        <v>318</v>
      </c>
      <c r="L16" s="502"/>
      <c r="M16" s="539" t="s">
        <v>168</v>
      </c>
      <c r="N16" s="539"/>
    </row>
    <row r="17" spans="1:14" ht="21" customHeight="1" x14ac:dyDescent="0.35">
      <c r="A17" s="493"/>
      <c r="B17" s="231" t="s">
        <v>319</v>
      </c>
      <c r="C17" s="535"/>
      <c r="D17" s="508"/>
      <c r="E17" s="480"/>
      <c r="F17" s="558"/>
      <c r="G17" s="486"/>
      <c r="H17" s="558"/>
      <c r="I17" s="486"/>
      <c r="J17" s="322" t="s">
        <v>105</v>
      </c>
      <c r="K17" s="94" t="s">
        <v>314</v>
      </c>
      <c r="L17" s="502"/>
      <c r="M17" s="539"/>
      <c r="N17" s="539"/>
    </row>
    <row r="18" spans="1:14" ht="21" customHeight="1" x14ac:dyDescent="0.35">
      <c r="A18" s="474"/>
      <c r="B18" s="275"/>
      <c r="C18" s="536"/>
      <c r="D18" s="509"/>
      <c r="E18" s="481"/>
      <c r="F18" s="579"/>
      <c r="G18" s="487"/>
      <c r="H18" s="579"/>
      <c r="I18" s="487"/>
      <c r="J18" s="276"/>
      <c r="K18" s="276"/>
      <c r="L18" s="503"/>
      <c r="M18" s="280"/>
      <c r="N18" s="240"/>
    </row>
    <row r="19" spans="1:14" ht="21" customHeight="1" x14ac:dyDescent="0.35">
      <c r="A19" s="472">
        <v>4</v>
      </c>
      <c r="B19" s="107" t="s">
        <v>227</v>
      </c>
      <c r="C19" s="534">
        <v>467200</v>
      </c>
      <c r="D19" s="507">
        <v>496848</v>
      </c>
      <c r="E19" s="479" t="s">
        <v>99</v>
      </c>
      <c r="F19" s="492" t="s">
        <v>320</v>
      </c>
      <c r="G19" s="485">
        <v>489244</v>
      </c>
      <c r="H19" s="492" t="s">
        <v>320</v>
      </c>
      <c r="I19" s="485">
        <v>489244</v>
      </c>
      <c r="J19" s="232"/>
      <c r="K19" s="232"/>
      <c r="L19" s="315"/>
      <c r="M19" s="299"/>
      <c r="N19" s="239"/>
    </row>
    <row r="20" spans="1:14" ht="21" customHeight="1" x14ac:dyDescent="0.35">
      <c r="A20" s="493"/>
      <c r="B20" s="94" t="s">
        <v>175</v>
      </c>
      <c r="C20" s="535"/>
      <c r="D20" s="508"/>
      <c r="E20" s="480"/>
      <c r="F20" s="558"/>
      <c r="G20" s="486"/>
      <c r="H20" s="558"/>
      <c r="I20" s="486"/>
      <c r="J20" s="322" t="s">
        <v>139</v>
      </c>
      <c r="K20" s="230" t="s">
        <v>321</v>
      </c>
      <c r="L20" s="502" t="s">
        <v>213</v>
      </c>
      <c r="M20" s="539" t="s">
        <v>168</v>
      </c>
      <c r="N20" s="239"/>
    </row>
    <row r="21" spans="1:14" ht="21" customHeight="1" x14ac:dyDescent="0.35">
      <c r="A21" s="493"/>
      <c r="B21" s="94" t="s">
        <v>322</v>
      </c>
      <c r="C21" s="535"/>
      <c r="D21" s="508"/>
      <c r="E21" s="480"/>
      <c r="F21" s="558"/>
      <c r="G21" s="486"/>
      <c r="H21" s="558"/>
      <c r="I21" s="486"/>
      <c r="J21" s="322" t="s">
        <v>105</v>
      </c>
      <c r="K21" s="94" t="s">
        <v>323</v>
      </c>
      <c r="L21" s="502"/>
      <c r="M21" s="539"/>
      <c r="N21" s="239"/>
    </row>
    <row r="22" spans="1:14" ht="21" customHeight="1" x14ac:dyDescent="0.35">
      <c r="A22" s="474"/>
      <c r="B22" s="231"/>
      <c r="C22" s="536"/>
      <c r="D22" s="509"/>
      <c r="E22" s="481"/>
      <c r="F22" s="579"/>
      <c r="G22" s="487"/>
      <c r="H22" s="579"/>
      <c r="I22" s="487"/>
      <c r="J22" s="232"/>
      <c r="K22" s="232"/>
      <c r="L22" s="315"/>
      <c r="M22" s="299"/>
      <c r="N22" s="162"/>
    </row>
    <row r="23" spans="1:14" ht="21" customHeight="1" x14ac:dyDescent="0.35">
      <c r="A23" s="532">
        <v>5</v>
      </c>
      <c r="B23" s="107" t="s">
        <v>324</v>
      </c>
      <c r="C23" s="543">
        <v>19800</v>
      </c>
      <c r="D23" s="546">
        <v>21186</v>
      </c>
      <c r="E23" s="479" t="s">
        <v>99</v>
      </c>
      <c r="F23" s="482" t="s">
        <v>325</v>
      </c>
      <c r="G23" s="567">
        <v>21186</v>
      </c>
      <c r="H23" s="482" t="s">
        <v>325</v>
      </c>
      <c r="I23" s="551">
        <v>21186</v>
      </c>
      <c r="J23" s="235"/>
      <c r="K23" s="235"/>
      <c r="L23" s="501" t="s">
        <v>215</v>
      </c>
      <c r="M23" s="520"/>
      <c r="N23" s="520" t="s">
        <v>168</v>
      </c>
    </row>
    <row r="24" spans="1:14" ht="21" customHeight="1" x14ac:dyDescent="0.35">
      <c r="A24" s="473"/>
      <c r="B24" s="94" t="s">
        <v>326</v>
      </c>
      <c r="C24" s="544"/>
      <c r="D24" s="493"/>
      <c r="E24" s="480"/>
      <c r="F24" s="483"/>
      <c r="G24" s="568"/>
      <c r="H24" s="483"/>
      <c r="I24" s="552"/>
      <c r="J24" s="322"/>
      <c r="K24" s="230"/>
      <c r="L24" s="502"/>
      <c r="M24" s="539"/>
      <c r="N24" s="539"/>
    </row>
    <row r="25" spans="1:14" ht="21" customHeight="1" x14ac:dyDescent="0.35">
      <c r="A25" s="473"/>
      <c r="B25" s="94"/>
      <c r="C25" s="544"/>
      <c r="D25" s="493"/>
      <c r="E25" s="480"/>
      <c r="F25" s="508" t="s">
        <v>327</v>
      </c>
      <c r="G25" s="562">
        <v>23005</v>
      </c>
      <c r="H25" s="483"/>
      <c r="I25" s="552"/>
      <c r="J25" s="322" t="s">
        <v>101</v>
      </c>
      <c r="K25" s="230" t="s">
        <v>328</v>
      </c>
      <c r="L25" s="502"/>
      <c r="M25" s="539"/>
      <c r="N25" s="539"/>
    </row>
    <row r="26" spans="1:14" ht="21" customHeight="1" x14ac:dyDescent="0.35">
      <c r="A26" s="473"/>
      <c r="B26" s="94"/>
      <c r="C26" s="544"/>
      <c r="D26" s="493"/>
      <c r="E26" s="480"/>
      <c r="F26" s="508"/>
      <c r="G26" s="562"/>
      <c r="H26" s="483"/>
      <c r="I26" s="552"/>
      <c r="J26" s="322" t="s">
        <v>105</v>
      </c>
      <c r="K26" s="94" t="s">
        <v>329</v>
      </c>
      <c r="L26" s="502"/>
      <c r="M26" s="539"/>
      <c r="N26" s="539"/>
    </row>
    <row r="27" spans="1:14" ht="21" customHeight="1" x14ac:dyDescent="0.35">
      <c r="A27" s="473"/>
      <c r="B27" s="94"/>
      <c r="C27" s="544"/>
      <c r="D27" s="493"/>
      <c r="E27" s="480"/>
      <c r="F27" s="508" t="s">
        <v>330</v>
      </c>
      <c r="G27" s="562">
        <v>24931</v>
      </c>
      <c r="H27" s="483"/>
      <c r="I27" s="552"/>
      <c r="J27" s="322"/>
      <c r="K27" s="94"/>
      <c r="L27" s="502"/>
      <c r="M27" s="539"/>
      <c r="N27" s="539"/>
    </row>
    <row r="28" spans="1:14" ht="21" customHeight="1" x14ac:dyDescent="0.35">
      <c r="A28" s="533"/>
      <c r="B28" s="275"/>
      <c r="C28" s="545"/>
      <c r="D28" s="474"/>
      <c r="E28" s="481"/>
      <c r="F28" s="509"/>
      <c r="G28" s="563"/>
      <c r="H28" s="484"/>
      <c r="I28" s="553"/>
      <c r="J28" s="276"/>
      <c r="K28" s="276"/>
      <c r="L28" s="503"/>
      <c r="M28" s="584"/>
      <c r="N28" s="584"/>
    </row>
    <row r="29" spans="1:14" ht="21" customHeight="1" x14ac:dyDescent="0.35">
      <c r="A29" s="129"/>
      <c r="B29" s="496" t="s">
        <v>331</v>
      </c>
      <c r="C29" s="496"/>
      <c r="D29" s="496"/>
      <c r="E29" s="496"/>
      <c r="F29" s="496"/>
      <c r="G29" s="496"/>
      <c r="H29" s="497"/>
      <c r="I29" s="130">
        <f>SUM(I7:I28)</f>
        <v>1063445</v>
      </c>
      <c r="J29" s="131"/>
      <c r="K29" s="132"/>
      <c r="L29" s="163"/>
      <c r="M29" s="163"/>
      <c r="N29" s="163"/>
    </row>
    <row r="33" spans="1:14" x14ac:dyDescent="0.35">
      <c r="A33" s="488" t="s">
        <v>305</v>
      </c>
      <c r="B33" s="488"/>
      <c r="C33" s="488"/>
      <c r="D33" s="488"/>
      <c r="E33" s="488"/>
      <c r="F33" s="488"/>
      <c r="G33" s="488"/>
      <c r="H33" s="488"/>
      <c r="I33" s="488"/>
      <c r="J33" s="488"/>
      <c r="K33" s="488"/>
    </row>
    <row r="34" spans="1:14" x14ac:dyDescent="0.35">
      <c r="A34" s="488" t="s">
        <v>77</v>
      </c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N34" s="320" t="s">
        <v>87</v>
      </c>
    </row>
    <row r="35" spans="1:14" x14ac:dyDescent="0.35">
      <c r="A35" s="488" t="s">
        <v>304</v>
      </c>
      <c r="B35" s="488"/>
      <c r="C35" s="488"/>
      <c r="D35" s="488"/>
      <c r="E35" s="488"/>
      <c r="F35" s="488"/>
      <c r="G35" s="488"/>
      <c r="H35" s="488"/>
      <c r="I35" s="488"/>
      <c r="J35" s="488"/>
      <c r="K35" s="488"/>
    </row>
    <row r="36" spans="1:14" x14ac:dyDescent="0.35">
      <c r="A36" s="99"/>
      <c r="B36" s="320"/>
      <c r="C36" s="320"/>
      <c r="D36" s="320"/>
      <c r="E36" s="320"/>
      <c r="F36" s="320"/>
      <c r="G36" s="320"/>
      <c r="H36" s="320"/>
      <c r="I36" s="320"/>
      <c r="J36" s="320"/>
    </row>
    <row r="37" spans="1:14" ht="42" x14ac:dyDescent="0.35">
      <c r="A37" s="489" t="s">
        <v>1</v>
      </c>
      <c r="B37" s="471" t="s">
        <v>89</v>
      </c>
      <c r="C37" s="100" t="s">
        <v>90</v>
      </c>
      <c r="D37" s="101" t="s">
        <v>91</v>
      </c>
      <c r="E37" s="471" t="s">
        <v>4</v>
      </c>
      <c r="F37" s="471" t="s">
        <v>5</v>
      </c>
      <c r="G37" s="471"/>
      <c r="H37" s="491" t="s">
        <v>92</v>
      </c>
      <c r="I37" s="491"/>
      <c r="J37" s="470" t="s">
        <v>93</v>
      </c>
      <c r="K37" s="470" t="s">
        <v>94</v>
      </c>
      <c r="L37" s="498" t="s">
        <v>64</v>
      </c>
      <c r="M37" s="499" t="s">
        <v>22</v>
      </c>
      <c r="N37" s="500"/>
    </row>
    <row r="38" spans="1:14" ht="63" x14ac:dyDescent="0.35">
      <c r="A38" s="490"/>
      <c r="B38" s="471"/>
      <c r="C38" s="102" t="s">
        <v>95</v>
      </c>
      <c r="D38" s="103" t="s">
        <v>85</v>
      </c>
      <c r="E38" s="471"/>
      <c r="F38" s="317" t="s">
        <v>9</v>
      </c>
      <c r="G38" s="100" t="s">
        <v>96</v>
      </c>
      <c r="H38" s="321" t="s">
        <v>10</v>
      </c>
      <c r="I38" s="106" t="s">
        <v>97</v>
      </c>
      <c r="J38" s="492"/>
      <c r="K38" s="471"/>
      <c r="L38" s="498"/>
      <c r="M38" s="316" t="s">
        <v>23</v>
      </c>
      <c r="N38" s="50" t="s">
        <v>24</v>
      </c>
    </row>
    <row r="39" spans="1:14" x14ac:dyDescent="0.35">
      <c r="A39" s="532">
        <v>1</v>
      </c>
      <c r="B39" s="107" t="s">
        <v>227</v>
      </c>
      <c r="C39" s="504">
        <v>4000000</v>
      </c>
      <c r="D39" s="507">
        <v>4046621</v>
      </c>
      <c r="E39" s="479" t="s">
        <v>19</v>
      </c>
      <c r="F39" s="492" t="s">
        <v>164</v>
      </c>
      <c r="G39" s="485">
        <v>4046000</v>
      </c>
      <c r="H39" s="492" t="s">
        <v>164</v>
      </c>
      <c r="I39" s="515">
        <v>4039336</v>
      </c>
      <c r="J39" s="324"/>
      <c r="K39" s="324"/>
      <c r="L39" s="241"/>
      <c r="M39" s="242"/>
      <c r="N39" s="242"/>
    </row>
    <row r="40" spans="1:14" ht="21" customHeight="1" x14ac:dyDescent="0.35">
      <c r="A40" s="473"/>
      <c r="B40" s="94" t="s">
        <v>175</v>
      </c>
      <c r="C40" s="505"/>
      <c r="D40" s="508"/>
      <c r="E40" s="480"/>
      <c r="F40" s="558"/>
      <c r="G40" s="486"/>
      <c r="H40" s="558"/>
      <c r="I40" s="570"/>
      <c r="J40" s="322" t="s">
        <v>139</v>
      </c>
      <c r="K40" s="230" t="s">
        <v>332</v>
      </c>
      <c r="L40" s="547" t="s">
        <v>213</v>
      </c>
      <c r="M40" s="539" t="s">
        <v>168</v>
      </c>
      <c r="N40" s="239"/>
    </row>
    <row r="41" spans="1:14" x14ac:dyDescent="0.35">
      <c r="A41" s="473"/>
      <c r="B41" s="94" t="s">
        <v>333</v>
      </c>
      <c r="C41" s="505"/>
      <c r="D41" s="508"/>
      <c r="E41" s="480"/>
      <c r="F41" s="558"/>
      <c r="G41" s="486"/>
      <c r="H41" s="558"/>
      <c r="I41" s="570"/>
      <c r="J41" s="322" t="s">
        <v>105</v>
      </c>
      <c r="K41" s="94" t="s">
        <v>334</v>
      </c>
      <c r="L41" s="547"/>
      <c r="M41" s="521"/>
      <c r="N41" s="239"/>
    </row>
    <row r="42" spans="1:14" x14ac:dyDescent="0.35">
      <c r="A42" s="473"/>
      <c r="B42" s="115"/>
      <c r="C42" s="583"/>
      <c r="D42" s="509"/>
      <c r="E42" s="481"/>
      <c r="F42" s="579"/>
      <c r="G42" s="487"/>
      <c r="H42" s="579"/>
      <c r="I42" s="571"/>
      <c r="J42" s="323"/>
      <c r="K42" s="115"/>
      <c r="L42" s="240"/>
      <c r="M42" s="240"/>
      <c r="N42" s="240"/>
    </row>
    <row r="43" spans="1:14" x14ac:dyDescent="0.35">
      <c r="A43" s="129"/>
      <c r="B43" s="496" t="s">
        <v>158</v>
      </c>
      <c r="C43" s="496"/>
      <c r="D43" s="496"/>
      <c r="E43" s="496"/>
      <c r="F43" s="496"/>
      <c r="G43" s="496"/>
      <c r="H43" s="497"/>
      <c r="I43" s="295">
        <f>SUM(I39:I42)</f>
        <v>4039336</v>
      </c>
      <c r="J43" s="296"/>
      <c r="K43" s="297"/>
      <c r="L43" s="298"/>
      <c r="M43" s="298"/>
      <c r="N43" s="298"/>
    </row>
  </sheetData>
  <mergeCells count="93">
    <mergeCell ref="L37:L38"/>
    <mergeCell ref="M37:N37"/>
    <mergeCell ref="J37:J38"/>
    <mergeCell ref="K37:K38"/>
    <mergeCell ref="B29:H29"/>
    <mergeCell ref="A33:K33"/>
    <mergeCell ref="A34:K34"/>
    <mergeCell ref="A37:A38"/>
    <mergeCell ref="B37:B38"/>
    <mergeCell ref="E37:E38"/>
    <mergeCell ref="F37:G37"/>
    <mergeCell ref="H37:I37"/>
    <mergeCell ref="F39:F42"/>
    <mergeCell ref="G39:G42"/>
    <mergeCell ref="I39:I42"/>
    <mergeCell ref="L40:L41"/>
    <mergeCell ref="M40:M41"/>
    <mergeCell ref="L20:L21"/>
    <mergeCell ref="M20:M21"/>
    <mergeCell ref="L11:L14"/>
    <mergeCell ref="M11:M14"/>
    <mergeCell ref="N23:N28"/>
    <mergeCell ref="L23:L28"/>
    <mergeCell ref="M23:M28"/>
    <mergeCell ref="I19:I22"/>
    <mergeCell ref="A23:A28"/>
    <mergeCell ref="C23:C28"/>
    <mergeCell ref="D23:D28"/>
    <mergeCell ref="E23:E28"/>
    <mergeCell ref="F23:F24"/>
    <mergeCell ref="G23:G24"/>
    <mergeCell ref="H23:H28"/>
    <mergeCell ref="I23:I28"/>
    <mergeCell ref="F25:F26"/>
    <mergeCell ref="G25:G26"/>
    <mergeCell ref="F27:F28"/>
    <mergeCell ref="G27:G28"/>
    <mergeCell ref="B43:H43"/>
    <mergeCell ref="F11:F12"/>
    <mergeCell ref="G11:G12"/>
    <mergeCell ref="A19:A22"/>
    <mergeCell ref="C19:C22"/>
    <mergeCell ref="D19:D22"/>
    <mergeCell ref="E19:E22"/>
    <mergeCell ref="F19:F22"/>
    <mergeCell ref="G19:G22"/>
    <mergeCell ref="H19:H22"/>
    <mergeCell ref="A39:A42"/>
    <mergeCell ref="C39:C42"/>
    <mergeCell ref="D39:D42"/>
    <mergeCell ref="E39:E42"/>
    <mergeCell ref="H39:H42"/>
    <mergeCell ref="A35:K35"/>
    <mergeCell ref="I15:I18"/>
    <mergeCell ref="L15:L18"/>
    <mergeCell ref="N16:N17"/>
    <mergeCell ref="I11:I14"/>
    <mergeCell ref="A15:A18"/>
    <mergeCell ref="C15:C18"/>
    <mergeCell ref="D15:D18"/>
    <mergeCell ref="E15:E18"/>
    <mergeCell ref="F15:F18"/>
    <mergeCell ref="G15:G18"/>
    <mergeCell ref="H15:H18"/>
    <mergeCell ref="M16:M17"/>
    <mergeCell ref="A11:A14"/>
    <mergeCell ref="C11:C14"/>
    <mergeCell ref="D11:D14"/>
    <mergeCell ref="E11:E14"/>
    <mergeCell ref="H11:H14"/>
    <mergeCell ref="L5:L6"/>
    <mergeCell ref="M5:N5"/>
    <mergeCell ref="A7:A10"/>
    <mergeCell ref="C7:C10"/>
    <mergeCell ref="D7:D10"/>
    <mergeCell ref="E7:E10"/>
    <mergeCell ref="F7:F10"/>
    <mergeCell ref="G7:G10"/>
    <mergeCell ref="H7:H10"/>
    <mergeCell ref="I7:I10"/>
    <mergeCell ref="N7:N9"/>
    <mergeCell ref="L8:L9"/>
    <mergeCell ref="M8:M9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F43"/>
  <sheetViews>
    <sheetView topLeftCell="H25" zoomScale="85" zoomScaleNormal="85" zoomScaleSheetLayoutView="100" workbookViewId="0">
      <selection activeCell="AD36" sqref="AD36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3.25" style="13" customWidth="1"/>
    <col min="5" max="5" width="12" style="13" customWidth="1"/>
    <col min="6" max="15" width="12.25" style="13" customWidth="1"/>
    <col min="16" max="19" width="14.625" style="13" customWidth="1"/>
    <col min="20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361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32" ht="33.75" customHeight="1" x14ac:dyDescent="0.3">
      <c r="A5" s="332"/>
      <c r="B5" s="332"/>
      <c r="C5" s="332"/>
      <c r="D5" s="332"/>
      <c r="E5" s="332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333" t="s">
        <v>66</v>
      </c>
      <c r="D7" s="334" t="s">
        <v>27</v>
      </c>
      <c r="E7" s="334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>
        <v>29043593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65021875</v>
      </c>
      <c r="AE10" s="15">
        <f>F10+H10+J10+L10</f>
        <v>22568495</v>
      </c>
      <c r="AF10" s="25">
        <f>AE10/AD10</f>
        <v>0.34709080597875713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18">
        <v>8</v>
      </c>
      <c r="B24" s="20" t="s">
        <v>309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1"/>
        <v>1</v>
      </c>
    </row>
    <row r="25" spans="1:32" x14ac:dyDescent="0.3">
      <c r="A25" s="18">
        <v>9</v>
      </c>
      <c r="B25" s="20" t="s">
        <v>336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1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385698.62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385698.62</v>
      </c>
      <c r="AE28" s="15">
        <f t="shared" si="0"/>
        <v>385698.62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3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31"/>
      <c r="B35" s="331" t="s">
        <v>50</v>
      </c>
      <c r="C35" s="22">
        <f t="shared" ref="C35:AC35" si="4">SUM(C9:C33)</f>
        <v>106952077</v>
      </c>
      <c r="D35" s="22">
        <f t="shared" si="4"/>
        <v>103601140</v>
      </c>
      <c r="E35" s="22">
        <f t="shared" si="4"/>
        <v>55000</v>
      </c>
      <c r="F35" s="22">
        <f t="shared" si="4"/>
        <v>10366766.190000001</v>
      </c>
      <c r="G35" s="22">
        <f t="shared" si="4"/>
        <v>58850</v>
      </c>
      <c r="H35" s="22">
        <f t="shared" si="4"/>
        <v>3692300.61</v>
      </c>
      <c r="I35" s="22">
        <f t="shared" si="4"/>
        <v>0</v>
      </c>
      <c r="J35" s="22">
        <f t="shared" si="4"/>
        <v>8965802.3499999996</v>
      </c>
      <c r="K35" s="22">
        <f t="shared" si="4"/>
        <v>0</v>
      </c>
      <c r="L35" s="22">
        <f>SUM(L9:L33)</f>
        <v>20999765</v>
      </c>
      <c r="M35" s="22">
        <f t="shared" si="4"/>
        <v>0</v>
      </c>
      <c r="N35" s="22">
        <f t="shared" si="4"/>
        <v>8688782</v>
      </c>
      <c r="O35" s="22">
        <f t="shared" si="4"/>
        <v>330630</v>
      </c>
      <c r="P35" s="22">
        <f t="shared" si="4"/>
        <v>5081595</v>
      </c>
      <c r="Q35" s="22">
        <f t="shared" si="4"/>
        <v>21186</v>
      </c>
      <c r="R35" s="22">
        <f t="shared" si="4"/>
        <v>29043593</v>
      </c>
      <c r="S35" s="22">
        <f t="shared" si="4"/>
        <v>0</v>
      </c>
      <c r="T35" s="22">
        <f t="shared" si="4"/>
        <v>0</v>
      </c>
      <c r="U35" s="22">
        <f t="shared" si="4"/>
        <v>0</v>
      </c>
      <c r="V35" s="22">
        <f t="shared" si="4"/>
        <v>0</v>
      </c>
      <c r="W35" s="22">
        <f t="shared" si="4"/>
        <v>0</v>
      </c>
      <c r="X35" s="22">
        <f t="shared" si="4"/>
        <v>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>SUM(AD9:AD32)</f>
        <v>87249270.149999991</v>
      </c>
      <c r="AE35" s="22">
        <f>SUM(AE9:AE32)</f>
        <v>44062940.149999991</v>
      </c>
      <c r="AF35" s="26">
        <f>AE35/AD35</f>
        <v>0.50502359589079038</v>
      </c>
    </row>
    <row r="36" spans="1:32" s="11" customFormat="1" x14ac:dyDescent="0.3">
      <c r="A36" s="332"/>
      <c r="B36" s="332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360</v>
      </c>
      <c r="C40" s="9"/>
      <c r="D40" s="75">
        <f>SUM(AE35)</f>
        <v>44062940.149999991</v>
      </c>
      <c r="E40" s="41"/>
      <c r="L40" s="22"/>
    </row>
    <row r="41" spans="1:32" x14ac:dyDescent="0.3">
      <c r="B41" s="11" t="s">
        <v>65</v>
      </c>
      <c r="D41" s="78">
        <f>SUM(D40/D37)</f>
        <v>0.42531327502766852</v>
      </c>
    </row>
    <row r="43" spans="1:32" x14ac:dyDescent="0.3">
      <c r="B43" s="9" t="s">
        <v>69</v>
      </c>
      <c r="C43" s="9"/>
      <c r="D43" s="76">
        <f>D40-D38</f>
        <v>12982598.149999991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5"/>
  <sheetViews>
    <sheetView topLeftCell="A3" zoomScale="70" zoomScaleNormal="70" workbookViewId="0">
      <selection activeCell="Q40" sqref="Q40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338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N2" s="338" t="s">
        <v>87</v>
      </c>
    </row>
    <row r="3" spans="1:14" x14ac:dyDescent="0.35">
      <c r="A3" s="488" t="s">
        <v>339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</row>
    <row r="4" spans="1:14" x14ac:dyDescent="0.35">
      <c r="A4" s="99"/>
      <c r="B4" s="338"/>
      <c r="C4" s="338"/>
      <c r="D4" s="338"/>
      <c r="E4" s="338"/>
      <c r="F4" s="338"/>
      <c r="G4" s="338"/>
      <c r="H4" s="338"/>
      <c r="I4" s="338"/>
      <c r="J4" s="338"/>
    </row>
    <row r="5" spans="1:14" ht="42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ht="63" x14ac:dyDescent="0.35">
      <c r="A6" s="490"/>
      <c r="B6" s="471"/>
      <c r="C6" s="102" t="s">
        <v>95</v>
      </c>
      <c r="D6" s="103" t="s">
        <v>85</v>
      </c>
      <c r="E6" s="471"/>
      <c r="F6" s="337" t="s">
        <v>9</v>
      </c>
      <c r="G6" s="100" t="s">
        <v>96</v>
      </c>
      <c r="H6" s="339" t="s">
        <v>10</v>
      </c>
      <c r="I6" s="106" t="s">
        <v>97</v>
      </c>
      <c r="J6" s="492"/>
      <c r="K6" s="471"/>
      <c r="L6" s="498"/>
      <c r="M6" s="336" t="s">
        <v>23</v>
      </c>
      <c r="N6" s="50" t="s">
        <v>24</v>
      </c>
    </row>
    <row r="7" spans="1:14" ht="21" customHeight="1" x14ac:dyDescent="0.35">
      <c r="A7" s="532">
        <v>1</v>
      </c>
      <c r="B7" s="107" t="s">
        <v>227</v>
      </c>
      <c r="C7" s="537">
        <v>467200</v>
      </c>
      <c r="D7" s="507">
        <v>310697</v>
      </c>
      <c r="E7" s="510" t="s">
        <v>99</v>
      </c>
      <c r="F7" s="492" t="s">
        <v>186</v>
      </c>
      <c r="G7" s="485">
        <v>305969</v>
      </c>
      <c r="H7" s="482" t="s">
        <v>186</v>
      </c>
      <c r="I7" s="485">
        <v>305969</v>
      </c>
      <c r="J7" s="342"/>
      <c r="K7" s="342"/>
      <c r="L7" s="243"/>
      <c r="M7" s="246"/>
      <c r="N7" s="523"/>
    </row>
    <row r="8" spans="1:14" ht="21" customHeight="1" x14ac:dyDescent="0.35">
      <c r="A8" s="473"/>
      <c r="B8" s="94" t="s">
        <v>175</v>
      </c>
      <c r="C8" s="538"/>
      <c r="D8" s="508"/>
      <c r="E8" s="494"/>
      <c r="F8" s="558"/>
      <c r="G8" s="486"/>
      <c r="H8" s="483"/>
      <c r="I8" s="486"/>
      <c r="J8" s="340" t="s">
        <v>139</v>
      </c>
      <c r="K8" s="230" t="s">
        <v>341</v>
      </c>
      <c r="L8" s="502" t="s">
        <v>213</v>
      </c>
      <c r="M8" s="539" t="s">
        <v>168</v>
      </c>
      <c r="N8" s="524"/>
    </row>
    <row r="9" spans="1:14" ht="21.75" customHeight="1" x14ac:dyDescent="0.35">
      <c r="A9" s="473"/>
      <c r="B9" s="94" t="s">
        <v>342</v>
      </c>
      <c r="C9" s="538"/>
      <c r="D9" s="508"/>
      <c r="E9" s="494"/>
      <c r="F9" s="558"/>
      <c r="G9" s="486"/>
      <c r="H9" s="483"/>
      <c r="I9" s="486"/>
      <c r="J9" s="340" t="s">
        <v>105</v>
      </c>
      <c r="K9" s="94" t="s">
        <v>343</v>
      </c>
      <c r="L9" s="502"/>
      <c r="M9" s="539"/>
      <c r="N9" s="524"/>
    </row>
    <row r="10" spans="1:14" ht="21" customHeight="1" x14ac:dyDescent="0.35">
      <c r="A10" s="473"/>
      <c r="B10" s="94"/>
      <c r="C10" s="538"/>
      <c r="D10" s="508"/>
      <c r="E10" s="494"/>
      <c r="F10" s="579"/>
      <c r="G10" s="487"/>
      <c r="H10" s="484"/>
      <c r="I10" s="487"/>
      <c r="J10" s="340"/>
      <c r="K10" s="94"/>
      <c r="L10" s="277"/>
      <c r="M10" s="279"/>
      <c r="N10" s="162"/>
    </row>
    <row r="11" spans="1:14" ht="21" customHeight="1" x14ac:dyDescent="0.35">
      <c r="A11" s="532">
        <v>2</v>
      </c>
      <c r="B11" s="107" t="s">
        <v>227</v>
      </c>
      <c r="C11" s="534">
        <v>300000</v>
      </c>
      <c r="D11" s="507">
        <v>279035</v>
      </c>
      <c r="E11" s="510" t="s">
        <v>99</v>
      </c>
      <c r="F11" s="492" t="s">
        <v>186</v>
      </c>
      <c r="G11" s="485">
        <v>274774</v>
      </c>
      <c r="H11" s="482" t="s">
        <v>186</v>
      </c>
      <c r="I11" s="485">
        <v>274774</v>
      </c>
      <c r="J11" s="342"/>
      <c r="K11" s="342"/>
      <c r="L11" s="241"/>
      <c r="M11" s="242"/>
      <c r="N11" s="239"/>
    </row>
    <row r="12" spans="1:14" ht="21.75" customHeight="1" x14ac:dyDescent="0.35">
      <c r="A12" s="473"/>
      <c r="B12" s="94" t="s">
        <v>175</v>
      </c>
      <c r="C12" s="535"/>
      <c r="D12" s="508"/>
      <c r="E12" s="494"/>
      <c r="F12" s="558"/>
      <c r="G12" s="486"/>
      <c r="H12" s="483"/>
      <c r="I12" s="486"/>
      <c r="J12" s="340" t="s">
        <v>139</v>
      </c>
      <c r="K12" s="230" t="s">
        <v>344</v>
      </c>
      <c r="L12" s="547" t="s">
        <v>213</v>
      </c>
      <c r="M12" s="539" t="s">
        <v>168</v>
      </c>
      <c r="N12" s="238"/>
    </row>
    <row r="13" spans="1:14" ht="21" customHeight="1" x14ac:dyDescent="0.35">
      <c r="A13" s="473"/>
      <c r="B13" s="94" t="s">
        <v>345</v>
      </c>
      <c r="C13" s="535"/>
      <c r="D13" s="508"/>
      <c r="E13" s="494"/>
      <c r="F13" s="558"/>
      <c r="G13" s="486"/>
      <c r="H13" s="483"/>
      <c r="I13" s="486"/>
      <c r="J13" s="340" t="s">
        <v>105</v>
      </c>
      <c r="K13" s="94" t="s">
        <v>343</v>
      </c>
      <c r="L13" s="547"/>
      <c r="M13" s="521"/>
      <c r="N13" s="239"/>
    </row>
    <row r="14" spans="1:14" ht="21" customHeight="1" x14ac:dyDescent="0.35">
      <c r="A14" s="533"/>
      <c r="B14" s="275"/>
      <c r="C14" s="536"/>
      <c r="D14" s="509"/>
      <c r="E14" s="511"/>
      <c r="F14" s="579"/>
      <c r="G14" s="487"/>
      <c r="H14" s="484"/>
      <c r="I14" s="487"/>
      <c r="J14" s="276"/>
      <c r="K14" s="276"/>
      <c r="L14" s="240"/>
      <c r="M14" s="240"/>
      <c r="N14" s="240"/>
    </row>
    <row r="15" spans="1:14" ht="21" customHeight="1" x14ac:dyDescent="0.35">
      <c r="A15" s="472">
        <v>3</v>
      </c>
      <c r="B15" s="107" t="s">
        <v>227</v>
      </c>
      <c r="C15" s="534">
        <v>240000</v>
      </c>
      <c r="D15" s="507">
        <v>221347</v>
      </c>
      <c r="E15" s="479" t="s">
        <v>99</v>
      </c>
      <c r="F15" s="492" t="s">
        <v>194</v>
      </c>
      <c r="G15" s="485">
        <v>218006</v>
      </c>
      <c r="H15" s="492" t="s">
        <v>194</v>
      </c>
      <c r="I15" s="485">
        <v>218006</v>
      </c>
      <c r="J15" s="235"/>
      <c r="K15" s="235"/>
      <c r="L15" s="241"/>
      <c r="M15" s="242"/>
      <c r="N15" s="239"/>
    </row>
    <row r="16" spans="1:14" ht="21" customHeight="1" x14ac:dyDescent="0.35">
      <c r="A16" s="493"/>
      <c r="B16" s="94" t="s">
        <v>175</v>
      </c>
      <c r="C16" s="535"/>
      <c r="D16" s="508"/>
      <c r="E16" s="480"/>
      <c r="F16" s="558"/>
      <c r="G16" s="486"/>
      <c r="H16" s="558"/>
      <c r="I16" s="486"/>
      <c r="J16" s="340" t="s">
        <v>139</v>
      </c>
      <c r="K16" s="230" t="s">
        <v>346</v>
      </c>
      <c r="L16" s="547" t="s">
        <v>213</v>
      </c>
      <c r="M16" s="539" t="s">
        <v>168</v>
      </c>
      <c r="N16" s="539"/>
    </row>
    <row r="17" spans="1:14" ht="21" customHeight="1" x14ac:dyDescent="0.35">
      <c r="A17" s="493"/>
      <c r="B17" s="94" t="s">
        <v>347</v>
      </c>
      <c r="C17" s="535"/>
      <c r="D17" s="508"/>
      <c r="E17" s="480"/>
      <c r="F17" s="558"/>
      <c r="G17" s="486"/>
      <c r="H17" s="558"/>
      <c r="I17" s="486"/>
      <c r="J17" s="340" t="s">
        <v>105</v>
      </c>
      <c r="K17" s="94" t="s">
        <v>343</v>
      </c>
      <c r="L17" s="547"/>
      <c r="M17" s="521"/>
      <c r="N17" s="539"/>
    </row>
    <row r="18" spans="1:14" ht="21" customHeight="1" x14ac:dyDescent="0.35">
      <c r="A18" s="474"/>
      <c r="B18" s="275"/>
      <c r="C18" s="536"/>
      <c r="D18" s="509"/>
      <c r="E18" s="481"/>
      <c r="F18" s="579"/>
      <c r="G18" s="487"/>
      <c r="H18" s="579"/>
      <c r="I18" s="487"/>
      <c r="J18" s="276"/>
      <c r="K18" s="276"/>
      <c r="L18" s="240"/>
      <c r="M18" s="240"/>
      <c r="N18" s="240"/>
    </row>
    <row r="19" spans="1:14" ht="21" customHeight="1" x14ac:dyDescent="0.35">
      <c r="A19" s="472">
        <v>4</v>
      </c>
      <c r="B19" s="107" t="s">
        <v>227</v>
      </c>
      <c r="C19" s="534">
        <v>467200</v>
      </c>
      <c r="D19" s="507">
        <v>452682</v>
      </c>
      <c r="E19" s="479" t="s">
        <v>99</v>
      </c>
      <c r="F19" s="492" t="s">
        <v>162</v>
      </c>
      <c r="G19" s="485">
        <v>445764</v>
      </c>
      <c r="H19" s="492" t="s">
        <v>162</v>
      </c>
      <c r="I19" s="485">
        <v>445764</v>
      </c>
      <c r="J19" s="232"/>
      <c r="K19" s="232"/>
      <c r="L19" s="335"/>
      <c r="M19" s="299"/>
      <c r="N19" s="239"/>
    </row>
    <row r="20" spans="1:14" ht="21" customHeight="1" x14ac:dyDescent="0.35">
      <c r="A20" s="493"/>
      <c r="B20" s="94" t="s">
        <v>175</v>
      </c>
      <c r="C20" s="535"/>
      <c r="D20" s="508"/>
      <c r="E20" s="480"/>
      <c r="F20" s="558"/>
      <c r="G20" s="486"/>
      <c r="H20" s="558"/>
      <c r="I20" s="486"/>
      <c r="J20" s="340" t="s">
        <v>139</v>
      </c>
      <c r="K20" s="230" t="s">
        <v>348</v>
      </c>
      <c r="L20" s="502" t="s">
        <v>213</v>
      </c>
      <c r="M20" s="539" t="s">
        <v>168</v>
      </c>
      <c r="N20" s="239"/>
    </row>
    <row r="21" spans="1:14" ht="21" customHeight="1" x14ac:dyDescent="0.35">
      <c r="A21" s="493"/>
      <c r="B21" s="94" t="s">
        <v>349</v>
      </c>
      <c r="C21" s="535"/>
      <c r="D21" s="508"/>
      <c r="E21" s="480"/>
      <c r="F21" s="558"/>
      <c r="G21" s="486"/>
      <c r="H21" s="558"/>
      <c r="I21" s="486"/>
      <c r="J21" s="340" t="s">
        <v>105</v>
      </c>
      <c r="K21" s="94" t="s">
        <v>350</v>
      </c>
      <c r="L21" s="502"/>
      <c r="M21" s="539"/>
      <c r="N21" s="239"/>
    </row>
    <row r="22" spans="1:14" ht="21" customHeight="1" x14ac:dyDescent="0.35">
      <c r="A22" s="474"/>
      <c r="B22" s="275"/>
      <c r="C22" s="536"/>
      <c r="D22" s="509"/>
      <c r="E22" s="481"/>
      <c r="F22" s="579"/>
      <c r="G22" s="487"/>
      <c r="H22" s="579"/>
      <c r="I22" s="487"/>
      <c r="J22" s="276"/>
      <c r="K22" s="276"/>
      <c r="L22" s="335"/>
      <c r="M22" s="299"/>
      <c r="N22" s="162"/>
    </row>
    <row r="23" spans="1:14" ht="21" customHeight="1" x14ac:dyDescent="0.35">
      <c r="A23" s="129"/>
      <c r="B23" s="496" t="s">
        <v>253</v>
      </c>
      <c r="C23" s="496"/>
      <c r="D23" s="496"/>
      <c r="E23" s="496"/>
      <c r="F23" s="496"/>
      <c r="G23" s="496"/>
      <c r="H23" s="497"/>
      <c r="I23" s="130">
        <f>SUM(I7:I22)</f>
        <v>1244513</v>
      </c>
      <c r="J23" s="131"/>
      <c r="K23" s="132"/>
      <c r="L23" s="163"/>
      <c r="M23" s="163"/>
      <c r="N23" s="163"/>
    </row>
    <row r="27" spans="1:14" x14ac:dyDescent="0.35">
      <c r="A27" s="488" t="s">
        <v>340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</row>
    <row r="28" spans="1:14" x14ac:dyDescent="0.35">
      <c r="A28" s="488" t="s">
        <v>77</v>
      </c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N28" s="338" t="s">
        <v>87</v>
      </c>
    </row>
    <row r="29" spans="1:14" x14ac:dyDescent="0.35">
      <c r="A29" s="488" t="s">
        <v>339</v>
      </c>
      <c r="B29" s="488"/>
      <c r="C29" s="488"/>
      <c r="D29" s="488"/>
      <c r="E29" s="488"/>
      <c r="F29" s="488"/>
      <c r="G29" s="488"/>
      <c r="H29" s="488"/>
      <c r="I29" s="488"/>
      <c r="J29" s="488"/>
      <c r="K29" s="488"/>
    </row>
    <row r="30" spans="1:14" x14ac:dyDescent="0.35">
      <c r="A30" s="99"/>
      <c r="B30" s="338"/>
      <c r="C30" s="338"/>
      <c r="D30" s="338"/>
      <c r="E30" s="338"/>
      <c r="F30" s="338"/>
      <c r="G30" s="338"/>
      <c r="H30" s="338"/>
      <c r="I30" s="338"/>
      <c r="J30" s="338"/>
    </row>
    <row r="31" spans="1:14" ht="42" x14ac:dyDescent="0.35">
      <c r="A31" s="489" t="s">
        <v>1</v>
      </c>
      <c r="B31" s="471" t="s">
        <v>89</v>
      </c>
      <c r="C31" s="100" t="s">
        <v>90</v>
      </c>
      <c r="D31" s="101" t="s">
        <v>91</v>
      </c>
      <c r="E31" s="471" t="s">
        <v>4</v>
      </c>
      <c r="F31" s="471" t="s">
        <v>5</v>
      </c>
      <c r="G31" s="471"/>
      <c r="H31" s="491" t="s">
        <v>92</v>
      </c>
      <c r="I31" s="491"/>
      <c r="J31" s="470" t="s">
        <v>93</v>
      </c>
      <c r="K31" s="470" t="s">
        <v>94</v>
      </c>
      <c r="L31" s="498" t="s">
        <v>64</v>
      </c>
      <c r="M31" s="499" t="s">
        <v>22</v>
      </c>
      <c r="N31" s="500"/>
    </row>
    <row r="32" spans="1:14" ht="63" x14ac:dyDescent="0.35">
      <c r="A32" s="490"/>
      <c r="B32" s="471"/>
      <c r="C32" s="102" t="s">
        <v>95</v>
      </c>
      <c r="D32" s="103" t="s">
        <v>85</v>
      </c>
      <c r="E32" s="471"/>
      <c r="F32" s="337" t="s">
        <v>9</v>
      </c>
      <c r="G32" s="100" t="s">
        <v>96</v>
      </c>
      <c r="H32" s="339" t="s">
        <v>10</v>
      </c>
      <c r="I32" s="106" t="s">
        <v>97</v>
      </c>
      <c r="J32" s="492"/>
      <c r="K32" s="471"/>
      <c r="L32" s="498"/>
      <c r="M32" s="336" t="s">
        <v>23</v>
      </c>
      <c r="N32" s="50" t="s">
        <v>24</v>
      </c>
    </row>
    <row r="33" spans="1:14" x14ac:dyDescent="0.35">
      <c r="A33" s="532">
        <v>1</v>
      </c>
      <c r="B33" s="94" t="s">
        <v>227</v>
      </c>
      <c r="C33" s="537">
        <v>4672000</v>
      </c>
      <c r="D33" s="537">
        <v>4739439</v>
      </c>
      <c r="E33" s="510" t="s">
        <v>19</v>
      </c>
      <c r="F33" s="492" t="s">
        <v>164</v>
      </c>
      <c r="G33" s="485">
        <v>4735000</v>
      </c>
      <c r="H33" s="492" t="s">
        <v>164</v>
      </c>
      <c r="I33" s="531">
        <v>4734043</v>
      </c>
      <c r="J33" s="342"/>
      <c r="K33" s="352"/>
      <c r="L33" s="241"/>
      <c r="M33" s="242"/>
      <c r="N33" s="585"/>
    </row>
    <row r="34" spans="1:14" x14ac:dyDescent="0.35">
      <c r="A34" s="473"/>
      <c r="B34" s="94" t="s">
        <v>175</v>
      </c>
      <c r="C34" s="538"/>
      <c r="D34" s="538"/>
      <c r="E34" s="494"/>
      <c r="F34" s="558"/>
      <c r="G34" s="486"/>
      <c r="H34" s="558"/>
      <c r="I34" s="516"/>
      <c r="J34" s="340" t="s">
        <v>139</v>
      </c>
      <c r="K34" s="230" t="s">
        <v>351</v>
      </c>
      <c r="L34" s="547" t="s">
        <v>213</v>
      </c>
      <c r="M34" s="539" t="s">
        <v>168</v>
      </c>
      <c r="N34" s="586"/>
    </row>
    <row r="35" spans="1:14" x14ac:dyDescent="0.35">
      <c r="A35" s="473"/>
      <c r="B35" s="94" t="s">
        <v>352</v>
      </c>
      <c r="C35" s="538"/>
      <c r="D35" s="538"/>
      <c r="E35" s="494"/>
      <c r="F35" s="558"/>
      <c r="G35" s="486"/>
      <c r="H35" s="558"/>
      <c r="I35" s="516"/>
      <c r="J35" s="340" t="s">
        <v>105</v>
      </c>
      <c r="K35" s="94" t="s">
        <v>353</v>
      </c>
      <c r="L35" s="547"/>
      <c r="M35" s="521"/>
      <c r="N35" s="586"/>
    </row>
    <row r="36" spans="1:14" x14ac:dyDescent="0.35">
      <c r="A36" s="533"/>
      <c r="B36" s="344"/>
      <c r="C36" s="538"/>
      <c r="D36" s="538"/>
      <c r="E36" s="494"/>
      <c r="F36" s="579"/>
      <c r="G36" s="487"/>
      <c r="H36" s="579"/>
      <c r="I36" s="516"/>
      <c r="J36" s="344"/>
      <c r="K36" s="353"/>
      <c r="L36" s="240"/>
      <c r="M36" s="240"/>
      <c r="N36" s="587"/>
    </row>
    <row r="37" spans="1:14" x14ac:dyDescent="0.35">
      <c r="A37" s="532">
        <v>2</v>
      </c>
      <c r="B37" s="94" t="s">
        <v>227</v>
      </c>
      <c r="C37" s="537">
        <v>4672000</v>
      </c>
      <c r="D37" s="537">
        <v>4915556</v>
      </c>
      <c r="E37" s="510" t="s">
        <v>19</v>
      </c>
      <c r="F37" s="492" t="s">
        <v>232</v>
      </c>
      <c r="G37" s="485">
        <v>4745555</v>
      </c>
      <c r="H37" s="492" t="s">
        <v>232</v>
      </c>
      <c r="I37" s="531">
        <v>4744884</v>
      </c>
      <c r="J37" s="343"/>
      <c r="K37" s="354"/>
      <c r="L37" s="241"/>
      <c r="M37" s="242"/>
      <c r="N37" s="585"/>
    </row>
    <row r="38" spans="1:14" x14ac:dyDescent="0.35">
      <c r="A38" s="473"/>
      <c r="B38" s="94" t="s">
        <v>175</v>
      </c>
      <c r="C38" s="538"/>
      <c r="D38" s="538"/>
      <c r="E38" s="494"/>
      <c r="F38" s="558"/>
      <c r="G38" s="486"/>
      <c r="H38" s="558"/>
      <c r="I38" s="516"/>
      <c r="J38" s="340" t="s">
        <v>139</v>
      </c>
      <c r="K38" s="230" t="s">
        <v>354</v>
      </c>
      <c r="L38" s="547" t="s">
        <v>213</v>
      </c>
      <c r="M38" s="539" t="s">
        <v>168</v>
      </c>
      <c r="N38" s="586"/>
    </row>
    <row r="39" spans="1:14" x14ac:dyDescent="0.35">
      <c r="A39" s="473"/>
      <c r="B39" s="94" t="s">
        <v>355</v>
      </c>
      <c r="C39" s="538"/>
      <c r="D39" s="538"/>
      <c r="E39" s="494"/>
      <c r="F39" s="558"/>
      <c r="G39" s="486"/>
      <c r="H39" s="558"/>
      <c r="I39" s="516"/>
      <c r="J39" s="340" t="s">
        <v>105</v>
      </c>
      <c r="K39" s="94" t="s">
        <v>356</v>
      </c>
      <c r="L39" s="547"/>
      <c r="M39" s="521"/>
      <c r="N39" s="586"/>
    </row>
    <row r="40" spans="1:14" x14ac:dyDescent="0.35">
      <c r="A40" s="533"/>
      <c r="B40" s="344"/>
      <c r="C40" s="538"/>
      <c r="D40" s="538"/>
      <c r="E40" s="494"/>
      <c r="F40" s="579"/>
      <c r="G40" s="487"/>
      <c r="H40" s="579"/>
      <c r="I40" s="516"/>
      <c r="J40" s="344"/>
      <c r="K40" s="353"/>
      <c r="L40" s="240"/>
      <c r="M40" s="240"/>
      <c r="N40" s="587"/>
    </row>
    <row r="41" spans="1:14" x14ac:dyDescent="0.35">
      <c r="A41" s="472">
        <v>3</v>
      </c>
      <c r="B41" s="94" t="s">
        <v>227</v>
      </c>
      <c r="C41" s="504">
        <v>18690000</v>
      </c>
      <c r="D41" s="537">
        <v>18710172</v>
      </c>
      <c r="E41" s="510" t="s">
        <v>19</v>
      </c>
      <c r="F41" s="492" t="s">
        <v>194</v>
      </c>
      <c r="G41" s="485">
        <v>18335000</v>
      </c>
      <c r="H41" s="492" t="s">
        <v>194</v>
      </c>
      <c r="I41" s="515">
        <v>18320153</v>
      </c>
      <c r="J41" s="343"/>
      <c r="K41" s="343"/>
      <c r="L41" s="241"/>
      <c r="M41" s="242"/>
      <c r="N41" s="242"/>
    </row>
    <row r="42" spans="1:14" ht="21" customHeight="1" x14ac:dyDescent="0.35">
      <c r="A42" s="493"/>
      <c r="B42" s="94" t="s">
        <v>175</v>
      </c>
      <c r="C42" s="505"/>
      <c r="D42" s="538"/>
      <c r="E42" s="494"/>
      <c r="F42" s="558"/>
      <c r="G42" s="486"/>
      <c r="H42" s="558"/>
      <c r="I42" s="570"/>
      <c r="J42" s="340" t="s">
        <v>139</v>
      </c>
      <c r="K42" s="230" t="s">
        <v>357</v>
      </c>
      <c r="L42" s="547" t="s">
        <v>213</v>
      </c>
      <c r="M42" s="539" t="s">
        <v>168</v>
      </c>
      <c r="N42" s="239"/>
    </row>
    <row r="43" spans="1:14" x14ac:dyDescent="0.35">
      <c r="A43" s="493"/>
      <c r="B43" s="94" t="s">
        <v>358</v>
      </c>
      <c r="C43" s="505"/>
      <c r="D43" s="538"/>
      <c r="E43" s="494"/>
      <c r="F43" s="558"/>
      <c r="G43" s="486"/>
      <c r="H43" s="558"/>
      <c r="I43" s="570"/>
      <c r="J43" s="340" t="s">
        <v>105</v>
      </c>
      <c r="K43" s="94" t="s">
        <v>359</v>
      </c>
      <c r="L43" s="547"/>
      <c r="M43" s="521"/>
      <c r="N43" s="239"/>
    </row>
    <row r="44" spans="1:14" x14ac:dyDescent="0.35">
      <c r="A44" s="474"/>
      <c r="B44" s="115"/>
      <c r="C44" s="583"/>
      <c r="D44" s="506"/>
      <c r="E44" s="511"/>
      <c r="F44" s="579"/>
      <c r="G44" s="487"/>
      <c r="H44" s="579"/>
      <c r="I44" s="571"/>
      <c r="J44" s="341"/>
      <c r="K44" s="115"/>
      <c r="L44" s="240"/>
      <c r="M44" s="240"/>
      <c r="N44" s="240"/>
    </row>
    <row r="45" spans="1:14" x14ac:dyDescent="0.35">
      <c r="A45" s="129"/>
      <c r="B45" s="496" t="s">
        <v>269</v>
      </c>
      <c r="C45" s="496"/>
      <c r="D45" s="496"/>
      <c r="E45" s="496"/>
      <c r="F45" s="496"/>
      <c r="G45" s="496"/>
      <c r="H45" s="497"/>
      <c r="I45" s="295">
        <f>SUM(I33:I44)</f>
        <v>27799080</v>
      </c>
      <c r="J45" s="296"/>
      <c r="K45" s="297"/>
      <c r="L45" s="298"/>
      <c r="M45" s="298"/>
      <c r="N45" s="298"/>
    </row>
  </sheetData>
  <mergeCells count="100">
    <mergeCell ref="N37:N40"/>
    <mergeCell ref="N33:N36"/>
    <mergeCell ref="L34:L35"/>
    <mergeCell ref="M34:M35"/>
    <mergeCell ref="L38:L39"/>
    <mergeCell ref="M38:M39"/>
    <mergeCell ref="L12:L13"/>
    <mergeCell ref="M12:M13"/>
    <mergeCell ref="A37:A40"/>
    <mergeCell ref="C37:C40"/>
    <mergeCell ref="D37:D40"/>
    <mergeCell ref="E37:E40"/>
    <mergeCell ref="F37:F40"/>
    <mergeCell ref="G37:G40"/>
    <mergeCell ref="A33:A36"/>
    <mergeCell ref="C33:C36"/>
    <mergeCell ref="D33:D36"/>
    <mergeCell ref="E33:E36"/>
    <mergeCell ref="F33:F36"/>
    <mergeCell ref="G33:G36"/>
    <mergeCell ref="A27:K27"/>
    <mergeCell ref="A28:K28"/>
    <mergeCell ref="I41:I44"/>
    <mergeCell ref="L42:L43"/>
    <mergeCell ref="M42:M43"/>
    <mergeCell ref="B45:H45"/>
    <mergeCell ref="G11:G14"/>
    <mergeCell ref="F11:F14"/>
    <mergeCell ref="H33:H36"/>
    <mergeCell ref="I33:I36"/>
    <mergeCell ref="H37:H40"/>
    <mergeCell ref="I37:I40"/>
    <mergeCell ref="K31:K32"/>
    <mergeCell ref="L31:L32"/>
    <mergeCell ref="M31:N31"/>
    <mergeCell ref="G41:G44"/>
    <mergeCell ref="H41:H44"/>
    <mergeCell ref="B23:H23"/>
    <mergeCell ref="A41:A44"/>
    <mergeCell ref="C41:C44"/>
    <mergeCell ref="D41:D44"/>
    <mergeCell ref="E41:E44"/>
    <mergeCell ref="F41:F44"/>
    <mergeCell ref="A29:K29"/>
    <mergeCell ref="A31:A32"/>
    <mergeCell ref="B31:B32"/>
    <mergeCell ref="E31:E32"/>
    <mergeCell ref="F31:G31"/>
    <mergeCell ref="H31:I31"/>
    <mergeCell ref="J31:J32"/>
    <mergeCell ref="N16:N17"/>
    <mergeCell ref="A19:A22"/>
    <mergeCell ref="C19:C22"/>
    <mergeCell ref="D19:D22"/>
    <mergeCell ref="E19:E22"/>
    <mergeCell ref="F19:F22"/>
    <mergeCell ref="G19:G22"/>
    <mergeCell ref="H19:H22"/>
    <mergeCell ref="I19:I22"/>
    <mergeCell ref="L20:L21"/>
    <mergeCell ref="M20:M21"/>
    <mergeCell ref="I15:I18"/>
    <mergeCell ref="M16:M17"/>
    <mergeCell ref="L16:L17"/>
    <mergeCell ref="I11:I14"/>
    <mergeCell ref="A15:A18"/>
    <mergeCell ref="C15:C18"/>
    <mergeCell ref="D15:D18"/>
    <mergeCell ref="E15:E18"/>
    <mergeCell ref="F15:F18"/>
    <mergeCell ref="G15:G18"/>
    <mergeCell ref="H15:H18"/>
    <mergeCell ref="A11:A14"/>
    <mergeCell ref="C11:C14"/>
    <mergeCell ref="D11:D14"/>
    <mergeCell ref="E11:E14"/>
    <mergeCell ref="H11:H14"/>
    <mergeCell ref="L5:L6"/>
    <mergeCell ref="M5:N5"/>
    <mergeCell ref="A7:A10"/>
    <mergeCell ref="C7:C10"/>
    <mergeCell ref="D7:D10"/>
    <mergeCell ref="E7:E10"/>
    <mergeCell ref="F7:F10"/>
    <mergeCell ref="G7:G10"/>
    <mergeCell ref="H7:H10"/>
    <mergeCell ref="I7:I10"/>
    <mergeCell ref="N7:N9"/>
    <mergeCell ref="L8:L9"/>
    <mergeCell ref="M8:M9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F43"/>
  <sheetViews>
    <sheetView topLeftCell="J28" zoomScale="85" zoomScaleNormal="85" zoomScaleSheetLayoutView="100" workbookViewId="0">
      <selection activeCell="AE38" sqref="AE3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3.25" style="13" customWidth="1"/>
    <col min="5" max="5" width="12" style="13" customWidth="1"/>
    <col min="6" max="15" width="12.25" style="13" customWidth="1"/>
    <col min="16" max="21" width="14.625" style="13" customWidth="1"/>
    <col min="22" max="28" width="14.625" style="13" hidden="1" customWidth="1"/>
    <col min="29" max="29" width="19.75" style="13" hidden="1" customWidth="1"/>
    <col min="30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361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356"/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</row>
    <row r="5" spans="1:32" ht="33.75" customHeight="1" x14ac:dyDescent="0.3">
      <c r="A5" s="356"/>
      <c r="B5" s="356"/>
      <c r="C5" s="356"/>
      <c r="D5" s="356"/>
      <c r="E5" s="356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357" t="s">
        <v>66</v>
      </c>
      <c r="D7" s="358" t="s">
        <v>27</v>
      </c>
      <c r="E7" s="358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>
        <v>29043593</v>
      </c>
      <c r="S10" s="23"/>
      <c r="T10" s="23">
        <v>8138328</v>
      </c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73160203</v>
      </c>
      <c r="AE10" s="15">
        <f>F10+H10+J10+L10</f>
        <v>22568495</v>
      </c>
      <c r="AF10" s="25">
        <f>AE10/AD10</f>
        <v>0.30848048631029634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>
        <v>1307968</v>
      </c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8065015</v>
      </c>
      <c r="AE13" s="15">
        <f t="shared" si="0"/>
        <v>6757047</v>
      </c>
      <c r="AF13" s="25">
        <f t="shared" si="1"/>
        <v>0.83782200033105947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18">
        <v>8</v>
      </c>
      <c r="B24" s="20" t="s">
        <v>309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1"/>
        <v>1</v>
      </c>
    </row>
    <row r="25" spans="1:32" x14ac:dyDescent="0.3">
      <c r="A25" s="18">
        <v>9</v>
      </c>
      <c r="B25" s="20" t="s">
        <v>336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1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385698.62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385698.62</v>
      </c>
      <c r="AE28" s="15">
        <f t="shared" si="0"/>
        <v>385698.62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3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55"/>
      <c r="B35" s="355" t="s">
        <v>50</v>
      </c>
      <c r="C35" s="22">
        <f t="shared" ref="C35:AC35" si="4">SUM(C9:C33)</f>
        <v>106952077</v>
      </c>
      <c r="D35" s="22">
        <f t="shared" si="4"/>
        <v>103601140</v>
      </c>
      <c r="E35" s="22">
        <f t="shared" si="4"/>
        <v>55000</v>
      </c>
      <c r="F35" s="22">
        <f t="shared" si="4"/>
        <v>10366766.190000001</v>
      </c>
      <c r="G35" s="22">
        <f t="shared" si="4"/>
        <v>58850</v>
      </c>
      <c r="H35" s="22">
        <f t="shared" si="4"/>
        <v>3692300.61</v>
      </c>
      <c r="I35" s="22">
        <f t="shared" si="4"/>
        <v>0</v>
      </c>
      <c r="J35" s="22">
        <f t="shared" si="4"/>
        <v>8965802.3499999996</v>
      </c>
      <c r="K35" s="22">
        <f t="shared" si="4"/>
        <v>0</v>
      </c>
      <c r="L35" s="22">
        <f>SUM(L9:L33)</f>
        <v>20999765</v>
      </c>
      <c r="M35" s="22">
        <f t="shared" si="4"/>
        <v>0</v>
      </c>
      <c r="N35" s="22">
        <f t="shared" si="4"/>
        <v>8688782</v>
      </c>
      <c r="O35" s="22">
        <f t="shared" si="4"/>
        <v>330630</v>
      </c>
      <c r="P35" s="22">
        <f t="shared" si="4"/>
        <v>5081595</v>
      </c>
      <c r="Q35" s="22">
        <f t="shared" si="4"/>
        <v>21186</v>
      </c>
      <c r="R35" s="22">
        <f t="shared" si="4"/>
        <v>29043593</v>
      </c>
      <c r="S35" s="22">
        <f t="shared" si="4"/>
        <v>0</v>
      </c>
      <c r="T35" s="22">
        <f t="shared" si="4"/>
        <v>9446296</v>
      </c>
      <c r="U35" s="22">
        <f t="shared" si="4"/>
        <v>0</v>
      </c>
      <c r="V35" s="22">
        <f t="shared" si="4"/>
        <v>0</v>
      </c>
      <c r="W35" s="22">
        <f t="shared" si="4"/>
        <v>0</v>
      </c>
      <c r="X35" s="22">
        <f t="shared" si="4"/>
        <v>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>SUM(AD9:AD32)</f>
        <v>96695566.149999991</v>
      </c>
      <c r="AE35" s="22">
        <f>SUM(AE9:AE32)</f>
        <v>44062940.149999991</v>
      </c>
      <c r="AF35" s="26">
        <f>AE35/AD35</f>
        <v>0.45568728644338152</v>
      </c>
    </row>
    <row r="36" spans="1:32" s="11" customFormat="1" x14ac:dyDescent="0.3">
      <c r="A36" s="356"/>
      <c r="B36" s="35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360</v>
      </c>
      <c r="C40" s="9"/>
      <c r="D40" s="75">
        <f>SUM(AE35)</f>
        <v>44062940.149999991</v>
      </c>
      <c r="E40" s="41"/>
      <c r="L40" s="22"/>
    </row>
    <row r="41" spans="1:32" x14ac:dyDescent="0.3">
      <c r="B41" s="11" t="s">
        <v>65</v>
      </c>
      <c r="D41" s="78">
        <f>SUM(D40/D37)</f>
        <v>0.42531327502766852</v>
      </c>
    </row>
    <row r="43" spans="1:32" x14ac:dyDescent="0.3">
      <c r="B43" s="9" t="s">
        <v>69</v>
      </c>
      <c r="C43" s="9"/>
      <c r="D43" s="76">
        <f>D40-D38</f>
        <v>12982598.149999991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34"/>
  <sheetViews>
    <sheetView topLeftCell="A4" zoomScale="55" zoomScaleNormal="55" workbookViewId="0">
      <selection activeCell="I34" sqref="I34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88" t="s">
        <v>369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362" t="s">
        <v>87</v>
      </c>
    </row>
    <row r="3" spans="1:14" x14ac:dyDescent="0.35">
      <c r="A3" s="488" t="s">
        <v>77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</row>
    <row r="4" spans="1:14" x14ac:dyDescent="0.35">
      <c r="A4" s="488" t="s">
        <v>370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</row>
    <row r="5" spans="1:14" x14ac:dyDescent="0.35">
      <c r="A5" s="99"/>
      <c r="B5" s="362"/>
      <c r="C5" s="362"/>
      <c r="D5" s="362"/>
      <c r="E5" s="362"/>
      <c r="F5" s="362"/>
      <c r="G5" s="362"/>
      <c r="H5" s="362"/>
      <c r="I5" s="362"/>
      <c r="J5" s="362"/>
    </row>
    <row r="6" spans="1:14" ht="42" x14ac:dyDescent="0.35">
      <c r="A6" s="489" t="s">
        <v>1</v>
      </c>
      <c r="B6" s="471" t="s">
        <v>89</v>
      </c>
      <c r="C6" s="100" t="s">
        <v>90</v>
      </c>
      <c r="D6" s="101" t="s">
        <v>91</v>
      </c>
      <c r="E6" s="471" t="s">
        <v>4</v>
      </c>
      <c r="F6" s="471" t="s">
        <v>5</v>
      </c>
      <c r="G6" s="471"/>
      <c r="H6" s="491" t="s">
        <v>92</v>
      </c>
      <c r="I6" s="491"/>
      <c r="J6" s="470" t="s">
        <v>93</v>
      </c>
      <c r="K6" s="470" t="s">
        <v>94</v>
      </c>
      <c r="L6" s="498" t="s">
        <v>64</v>
      </c>
      <c r="M6" s="499" t="s">
        <v>22</v>
      </c>
      <c r="N6" s="500"/>
    </row>
    <row r="7" spans="1:14" ht="63" customHeight="1" x14ac:dyDescent="0.35">
      <c r="A7" s="490"/>
      <c r="B7" s="471"/>
      <c r="C7" s="102" t="s">
        <v>95</v>
      </c>
      <c r="D7" s="103" t="s">
        <v>85</v>
      </c>
      <c r="E7" s="471"/>
      <c r="F7" s="366" t="s">
        <v>9</v>
      </c>
      <c r="G7" s="360" t="s">
        <v>96</v>
      </c>
      <c r="H7" s="363" t="s">
        <v>10</v>
      </c>
      <c r="I7" s="106" t="s">
        <v>97</v>
      </c>
      <c r="J7" s="492"/>
      <c r="K7" s="492"/>
      <c r="L7" s="498"/>
      <c r="M7" s="361" t="s">
        <v>23</v>
      </c>
      <c r="N7" s="50" t="s">
        <v>24</v>
      </c>
    </row>
    <row r="8" spans="1:14" ht="21" customHeight="1" x14ac:dyDescent="0.35">
      <c r="A8" s="532">
        <v>1</v>
      </c>
      <c r="B8" s="94" t="s">
        <v>227</v>
      </c>
      <c r="C8" s="537">
        <v>4672000</v>
      </c>
      <c r="D8" s="537">
        <v>4917501</v>
      </c>
      <c r="E8" s="510" t="s">
        <v>19</v>
      </c>
      <c r="F8" s="492" t="s">
        <v>232</v>
      </c>
      <c r="G8" s="485">
        <v>4795000</v>
      </c>
      <c r="H8" s="492" t="s">
        <v>232</v>
      </c>
      <c r="I8" s="531">
        <v>4791871</v>
      </c>
      <c r="J8" s="366"/>
      <c r="K8" s="352"/>
      <c r="L8" s="243"/>
      <c r="M8" s="246"/>
      <c r="N8" s="523"/>
    </row>
    <row r="9" spans="1:14" ht="21.75" customHeight="1" x14ac:dyDescent="0.35">
      <c r="A9" s="473"/>
      <c r="B9" s="94" t="s">
        <v>175</v>
      </c>
      <c r="C9" s="538"/>
      <c r="D9" s="538"/>
      <c r="E9" s="494"/>
      <c r="F9" s="558"/>
      <c r="G9" s="486"/>
      <c r="H9" s="558"/>
      <c r="I9" s="516"/>
      <c r="J9" s="364" t="s">
        <v>139</v>
      </c>
      <c r="K9" s="230" t="s">
        <v>371</v>
      </c>
      <c r="L9" s="502" t="s">
        <v>213</v>
      </c>
      <c r="M9" s="539" t="s">
        <v>168</v>
      </c>
      <c r="N9" s="524"/>
    </row>
    <row r="10" spans="1:14" ht="21" customHeight="1" x14ac:dyDescent="0.35">
      <c r="A10" s="473"/>
      <c r="B10" s="94" t="s">
        <v>372</v>
      </c>
      <c r="C10" s="538"/>
      <c r="D10" s="538"/>
      <c r="E10" s="494"/>
      <c r="F10" s="558"/>
      <c r="G10" s="486"/>
      <c r="H10" s="558"/>
      <c r="I10" s="516"/>
      <c r="J10" s="364" t="s">
        <v>105</v>
      </c>
      <c r="K10" s="94" t="s">
        <v>373</v>
      </c>
      <c r="L10" s="502"/>
      <c r="M10" s="539"/>
      <c r="N10" s="524"/>
    </row>
    <row r="11" spans="1:14" ht="21" customHeight="1" x14ac:dyDescent="0.35">
      <c r="A11" s="533"/>
      <c r="B11" s="367"/>
      <c r="C11" s="538"/>
      <c r="D11" s="538"/>
      <c r="E11" s="494"/>
      <c r="F11" s="579"/>
      <c r="G11" s="487"/>
      <c r="H11" s="579"/>
      <c r="I11" s="516"/>
      <c r="J11" s="367"/>
      <c r="K11" s="353"/>
      <c r="L11" s="277"/>
      <c r="M11" s="279"/>
      <c r="N11" s="162"/>
    </row>
    <row r="12" spans="1:14" ht="21.75" customHeight="1" x14ac:dyDescent="0.35">
      <c r="A12" s="145"/>
      <c r="B12" s="518" t="s">
        <v>158</v>
      </c>
      <c r="C12" s="518"/>
      <c r="D12" s="518"/>
      <c r="E12" s="518"/>
      <c r="F12" s="518"/>
      <c r="G12" s="518"/>
      <c r="H12" s="519"/>
      <c r="I12" s="146">
        <f>SUM(I8)</f>
        <v>4791871</v>
      </c>
      <c r="J12" s="147"/>
      <c r="K12" s="148"/>
      <c r="L12" s="380"/>
      <c r="M12" s="381"/>
      <c r="N12" s="164"/>
    </row>
    <row r="13" spans="1:14" ht="21" customHeight="1" x14ac:dyDescent="0.35">
      <c r="L13" s="378"/>
      <c r="M13" s="378"/>
      <c r="N13" s="378"/>
    </row>
    <row r="14" spans="1:14" ht="21" customHeight="1" x14ac:dyDescent="0.35">
      <c r="A14" s="488" t="s">
        <v>374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362" t="s">
        <v>87</v>
      </c>
    </row>
    <row r="15" spans="1:14" ht="21" customHeight="1" x14ac:dyDescent="0.35">
      <c r="A15" s="488" t="s">
        <v>77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377"/>
    </row>
    <row r="16" spans="1:14" ht="21" customHeight="1" x14ac:dyDescent="0.35">
      <c r="A16" s="488" t="s">
        <v>370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377"/>
    </row>
    <row r="17" spans="1:14" ht="21" customHeight="1" x14ac:dyDescent="0.35">
      <c r="A17" s="99"/>
      <c r="B17" s="362"/>
      <c r="C17" s="362"/>
      <c r="D17" s="362"/>
      <c r="E17" s="362"/>
      <c r="F17" s="362"/>
      <c r="G17" s="362"/>
      <c r="H17" s="362"/>
      <c r="I17" s="362"/>
      <c r="J17" s="362"/>
      <c r="L17" s="379"/>
      <c r="M17" s="379"/>
      <c r="N17" s="379"/>
    </row>
    <row r="18" spans="1:14" ht="42.75" customHeight="1" x14ac:dyDescent="0.35">
      <c r="A18" s="489" t="s">
        <v>1</v>
      </c>
      <c r="B18" s="471" t="s">
        <v>89</v>
      </c>
      <c r="C18" s="100" t="s">
        <v>90</v>
      </c>
      <c r="D18" s="101" t="s">
        <v>91</v>
      </c>
      <c r="E18" s="471" t="s">
        <v>4</v>
      </c>
      <c r="F18" s="471" t="s">
        <v>5</v>
      </c>
      <c r="G18" s="471"/>
      <c r="H18" s="491" t="s">
        <v>92</v>
      </c>
      <c r="I18" s="491"/>
      <c r="J18" s="470" t="s">
        <v>93</v>
      </c>
      <c r="K18" s="470" t="s">
        <v>94</v>
      </c>
      <c r="L18" s="590" t="s">
        <v>64</v>
      </c>
      <c r="M18" s="588" t="s">
        <v>22</v>
      </c>
      <c r="N18" s="589"/>
    </row>
    <row r="19" spans="1:14" ht="63" customHeight="1" x14ac:dyDescent="0.35">
      <c r="A19" s="490"/>
      <c r="B19" s="492"/>
      <c r="C19" s="102" t="s">
        <v>95</v>
      </c>
      <c r="D19" s="103" t="s">
        <v>85</v>
      </c>
      <c r="E19" s="471"/>
      <c r="F19" s="366" t="s">
        <v>9</v>
      </c>
      <c r="G19" s="360" t="s">
        <v>96</v>
      </c>
      <c r="H19" s="363" t="s">
        <v>10</v>
      </c>
      <c r="I19" s="106" t="s">
        <v>97</v>
      </c>
      <c r="J19" s="492"/>
      <c r="K19" s="492"/>
      <c r="L19" s="498"/>
      <c r="M19" s="361" t="s">
        <v>23</v>
      </c>
      <c r="N19" s="50" t="s">
        <v>24</v>
      </c>
    </row>
    <row r="20" spans="1:14" ht="21" customHeight="1" x14ac:dyDescent="0.35">
      <c r="A20" s="532">
        <v>1</v>
      </c>
      <c r="B20" s="107"/>
      <c r="C20" s="537">
        <v>3500000</v>
      </c>
      <c r="D20" s="507">
        <v>3375541</v>
      </c>
      <c r="E20" s="510" t="s">
        <v>161</v>
      </c>
      <c r="F20" s="366" t="s">
        <v>232</v>
      </c>
      <c r="G20" s="360">
        <v>3350000</v>
      </c>
      <c r="H20" s="512" t="s">
        <v>232</v>
      </c>
      <c r="I20" s="531">
        <v>3346457</v>
      </c>
      <c r="J20" s="366"/>
      <c r="K20" s="366"/>
      <c r="L20" s="241"/>
      <c r="M20" s="242"/>
      <c r="N20" s="239"/>
    </row>
    <row r="21" spans="1:14" ht="21" customHeight="1" x14ac:dyDescent="0.35">
      <c r="A21" s="473"/>
      <c r="B21" s="94" t="s">
        <v>227</v>
      </c>
      <c r="C21" s="538"/>
      <c r="D21" s="508"/>
      <c r="E21" s="494"/>
      <c r="F21" s="364" t="s">
        <v>162</v>
      </c>
      <c r="G21" s="95">
        <v>3375000</v>
      </c>
      <c r="H21" s="513"/>
      <c r="I21" s="516"/>
      <c r="J21" s="364" t="s">
        <v>101</v>
      </c>
      <c r="K21" s="230" t="s">
        <v>375</v>
      </c>
      <c r="L21" s="547" t="s">
        <v>213</v>
      </c>
      <c r="M21" s="539" t="s">
        <v>168</v>
      </c>
      <c r="N21" s="539"/>
    </row>
    <row r="22" spans="1:14" ht="21" customHeight="1" x14ac:dyDescent="0.35">
      <c r="A22" s="473"/>
      <c r="B22" s="94" t="s">
        <v>175</v>
      </c>
      <c r="C22" s="538"/>
      <c r="D22" s="508"/>
      <c r="E22" s="494"/>
      <c r="F22" s="364" t="s">
        <v>377</v>
      </c>
      <c r="G22" s="96">
        <v>3375540</v>
      </c>
      <c r="H22" s="513"/>
      <c r="I22" s="516"/>
      <c r="J22" s="364" t="s">
        <v>105</v>
      </c>
      <c r="K22" s="94" t="s">
        <v>378</v>
      </c>
      <c r="L22" s="547"/>
      <c r="M22" s="521"/>
      <c r="N22" s="539"/>
    </row>
    <row r="23" spans="1:14" ht="21" customHeight="1" x14ac:dyDescent="0.35">
      <c r="A23" s="473"/>
      <c r="B23" s="94" t="s">
        <v>376</v>
      </c>
      <c r="C23" s="538"/>
      <c r="D23" s="508"/>
      <c r="E23" s="494"/>
      <c r="F23" s="364" t="s">
        <v>194</v>
      </c>
      <c r="G23" s="96">
        <v>3375541</v>
      </c>
      <c r="H23" s="513"/>
      <c r="I23" s="516"/>
      <c r="J23" s="364"/>
      <c r="K23" s="94"/>
      <c r="L23" s="374"/>
      <c r="M23" s="375"/>
      <c r="N23" s="376"/>
    </row>
    <row r="24" spans="1:14" x14ac:dyDescent="0.35">
      <c r="A24" s="533"/>
      <c r="B24" s="94"/>
      <c r="C24" s="506"/>
      <c r="D24" s="509"/>
      <c r="E24" s="511"/>
      <c r="F24" s="365" t="s">
        <v>234</v>
      </c>
      <c r="G24" s="117">
        <v>3375541</v>
      </c>
      <c r="H24" s="514"/>
      <c r="I24" s="517"/>
      <c r="J24" s="367"/>
      <c r="K24" s="367"/>
      <c r="L24" s="240"/>
      <c r="M24" s="240"/>
      <c r="N24" s="240"/>
    </row>
    <row r="25" spans="1:14" ht="32.25" x14ac:dyDescent="0.35">
      <c r="A25" s="532">
        <v>2</v>
      </c>
      <c r="B25" s="107"/>
      <c r="C25" s="534">
        <v>1250000</v>
      </c>
      <c r="D25" s="507">
        <v>1315076</v>
      </c>
      <c r="E25" s="510" t="s">
        <v>161</v>
      </c>
      <c r="F25" s="366" t="s">
        <v>234</v>
      </c>
      <c r="G25" s="360">
        <v>1310000</v>
      </c>
      <c r="H25" s="512" t="s">
        <v>234</v>
      </c>
      <c r="I25" s="531">
        <v>1307968</v>
      </c>
      <c r="J25" s="366"/>
      <c r="K25" s="366"/>
      <c r="L25" s="359"/>
      <c r="M25" s="299"/>
      <c r="N25" s="239"/>
    </row>
    <row r="26" spans="1:14" ht="21" customHeight="1" x14ac:dyDescent="0.35">
      <c r="A26" s="473"/>
      <c r="B26" s="94" t="s">
        <v>227</v>
      </c>
      <c r="C26" s="535"/>
      <c r="D26" s="508"/>
      <c r="E26" s="494"/>
      <c r="F26" s="364" t="s">
        <v>377</v>
      </c>
      <c r="G26" s="96">
        <v>1315000</v>
      </c>
      <c r="H26" s="513"/>
      <c r="I26" s="516"/>
      <c r="J26" s="364" t="s">
        <v>101</v>
      </c>
      <c r="K26" s="230" t="s">
        <v>380</v>
      </c>
      <c r="L26" s="502" t="s">
        <v>251</v>
      </c>
      <c r="M26" s="539" t="s">
        <v>168</v>
      </c>
      <c r="N26" s="239"/>
    </row>
    <row r="27" spans="1:14" ht="32.25" customHeight="1" x14ac:dyDescent="0.35">
      <c r="A27" s="473"/>
      <c r="B27" s="94" t="s">
        <v>379</v>
      </c>
      <c r="C27" s="535"/>
      <c r="D27" s="508"/>
      <c r="E27" s="494"/>
      <c r="F27" s="364" t="s">
        <v>320</v>
      </c>
      <c r="G27" s="96">
        <v>1315000</v>
      </c>
      <c r="H27" s="513"/>
      <c r="I27" s="516"/>
      <c r="J27" s="364" t="s">
        <v>105</v>
      </c>
      <c r="K27" s="94" t="s">
        <v>381</v>
      </c>
      <c r="L27" s="502"/>
      <c r="M27" s="539"/>
      <c r="N27" s="239"/>
    </row>
    <row r="28" spans="1:14" ht="32.25" x14ac:dyDescent="0.35">
      <c r="A28" s="533"/>
      <c r="B28" s="275"/>
      <c r="C28" s="536"/>
      <c r="D28" s="509"/>
      <c r="E28" s="511"/>
      <c r="F28" s="365" t="s">
        <v>232</v>
      </c>
      <c r="G28" s="117">
        <v>1337000</v>
      </c>
      <c r="H28" s="514"/>
      <c r="I28" s="517"/>
      <c r="J28" s="276"/>
      <c r="K28" s="276"/>
      <c r="L28" s="359"/>
      <c r="M28" s="299"/>
      <c r="N28" s="162"/>
    </row>
    <row r="29" spans="1:14" x14ac:dyDescent="0.35">
      <c r="A29" s="145"/>
      <c r="B29" s="496" t="s">
        <v>276</v>
      </c>
      <c r="C29" s="518"/>
      <c r="D29" s="518"/>
      <c r="E29" s="518"/>
      <c r="F29" s="496"/>
      <c r="G29" s="496"/>
      <c r="H29" s="519"/>
      <c r="I29" s="146">
        <f>SUM(I20:I28)</f>
        <v>4654425</v>
      </c>
      <c r="J29" s="296"/>
      <c r="K29" s="297"/>
      <c r="L29" s="163"/>
      <c r="M29" s="163"/>
      <c r="N29" s="163"/>
    </row>
    <row r="30" spans="1:14" x14ac:dyDescent="0.35">
      <c r="A30" s="99"/>
      <c r="B30" s="362"/>
      <c r="C30" s="362"/>
      <c r="D30" s="362"/>
      <c r="E30" s="362"/>
      <c r="F30" s="362"/>
      <c r="G30" s="362"/>
      <c r="H30" s="362"/>
      <c r="I30" s="362"/>
      <c r="J30" s="362"/>
    </row>
    <row r="34" spans="14:14" x14ac:dyDescent="0.35">
      <c r="N34" s="362"/>
    </row>
  </sheetData>
  <mergeCells count="54">
    <mergeCell ref="A2:M2"/>
    <mergeCell ref="A3:M3"/>
    <mergeCell ref="A4:M4"/>
    <mergeCell ref="A14:M14"/>
    <mergeCell ref="A15:M15"/>
    <mergeCell ref="G8:G11"/>
    <mergeCell ref="H8:H11"/>
    <mergeCell ref="B12:H12"/>
    <mergeCell ref="E6:E7"/>
    <mergeCell ref="F6:G6"/>
    <mergeCell ref="H6:I6"/>
    <mergeCell ref="J6:J7"/>
    <mergeCell ref="K6:K7"/>
    <mergeCell ref="A8:A11"/>
    <mergeCell ref="C8:C11"/>
    <mergeCell ref="D8:D11"/>
    <mergeCell ref="E20:E24"/>
    <mergeCell ref="H20:H24"/>
    <mergeCell ref="I20:I24"/>
    <mergeCell ref="A16:M16"/>
    <mergeCell ref="A18:A19"/>
    <mergeCell ref="B18:B19"/>
    <mergeCell ref="E18:E19"/>
    <mergeCell ref="F18:G18"/>
    <mergeCell ref="H18:I18"/>
    <mergeCell ref="J18:J19"/>
    <mergeCell ref="E8:E11"/>
    <mergeCell ref="F8:F11"/>
    <mergeCell ref="A6:A7"/>
    <mergeCell ref="B6:B7"/>
    <mergeCell ref="I8:I11"/>
    <mergeCell ref="B29:H29"/>
    <mergeCell ref="L26:L27"/>
    <mergeCell ref="M26:M27"/>
    <mergeCell ref="K18:K19"/>
    <mergeCell ref="A20:A24"/>
    <mergeCell ref="C20:C24"/>
    <mergeCell ref="D20:D24"/>
    <mergeCell ref="L21:L22"/>
    <mergeCell ref="M21:M22"/>
    <mergeCell ref="A25:A28"/>
    <mergeCell ref="C25:C28"/>
    <mergeCell ref="D25:D28"/>
    <mergeCell ref="E25:E28"/>
    <mergeCell ref="H25:H28"/>
    <mergeCell ref="I25:I28"/>
    <mergeCell ref="L18:L19"/>
    <mergeCell ref="N21:N22"/>
    <mergeCell ref="N8:N10"/>
    <mergeCell ref="L9:L10"/>
    <mergeCell ref="M9:M10"/>
    <mergeCell ref="L6:L7"/>
    <mergeCell ref="M6:N6"/>
    <mergeCell ref="M18:N18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F43"/>
  <sheetViews>
    <sheetView topLeftCell="M28" zoomScale="85" zoomScaleNormal="85" zoomScaleSheetLayoutView="100" workbookViewId="0">
      <selection activeCell="V24" sqref="V24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3.25" style="13" customWidth="1"/>
    <col min="5" max="5" width="12" style="13" customWidth="1"/>
    <col min="6" max="15" width="12.25" style="13" customWidth="1"/>
    <col min="16" max="22" width="14.625" style="13" customWidth="1"/>
    <col min="23" max="23" width="13.875" style="13" customWidth="1"/>
    <col min="24" max="28" width="14.625" style="13" hidden="1" customWidth="1"/>
    <col min="29" max="29" width="19.75" style="13" hidden="1" customWidth="1"/>
    <col min="30" max="30" width="13.625" style="13" customWidth="1"/>
    <col min="31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361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</row>
    <row r="5" spans="1:32" ht="33.75" customHeight="1" x14ac:dyDescent="0.3">
      <c r="A5" s="400"/>
      <c r="B5" s="400"/>
      <c r="C5" s="400"/>
      <c r="D5" s="400"/>
      <c r="E5" s="400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397" t="s">
        <v>66</v>
      </c>
      <c r="D7" s="398" t="s">
        <v>27</v>
      </c>
      <c r="E7" s="398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>
        <v>29043593</v>
      </c>
      <c r="S10" s="23"/>
      <c r="T10" s="23">
        <v>8138328</v>
      </c>
      <c r="U10" s="23"/>
      <c r="V10" s="23">
        <v>5153734</v>
      </c>
      <c r="W10" s="23"/>
      <c r="X10" s="23"/>
      <c r="Y10" s="23"/>
      <c r="Z10" s="23"/>
      <c r="AA10" s="23"/>
      <c r="AB10" s="23"/>
      <c r="AC10" s="23"/>
      <c r="AD10" s="15">
        <f>SUM(F10:AC10)</f>
        <v>78313937</v>
      </c>
      <c r="AE10" s="15">
        <f>F10+H10+J10+L10</f>
        <v>22568495</v>
      </c>
      <c r="AF10" s="25">
        <f>AE10/AD10</f>
        <v>0.28817980380682434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828260</v>
      </c>
      <c r="AE12" s="15">
        <f t="shared" si="0"/>
        <v>484790</v>
      </c>
      <c r="AF12" s="25">
        <f t="shared" si="1"/>
        <v>0.58531137565498759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>
        <v>1307968</v>
      </c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8065015</v>
      </c>
      <c r="AE13" s="15">
        <f t="shared" si="0"/>
        <v>6757047</v>
      </c>
      <c r="AF13" s="25">
        <f t="shared" si="1"/>
        <v>0.83782200033105947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18">
        <v>8</v>
      </c>
      <c r="B24" s="20" t="s">
        <v>309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1"/>
        <v>1</v>
      </c>
    </row>
    <row r="25" spans="1:32" x14ac:dyDescent="0.3">
      <c r="A25" s="18">
        <v>9</v>
      </c>
      <c r="B25" s="20" t="s">
        <v>336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1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385698.62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385698.62</v>
      </c>
      <c r="AE28" s="15">
        <f t="shared" si="0"/>
        <v>385698.62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>SUM(F29:AC29)</f>
        <v>6815986</v>
      </c>
      <c r="AE29" s="15">
        <f t="shared" si="0"/>
        <v>6815986</v>
      </c>
      <c r="AF29" s="25">
        <f t="shared" si="1"/>
        <v>1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5">
        <f t="shared" si="2"/>
        <v>0</v>
      </c>
      <c r="AE31" s="15">
        <f t="shared" si="0"/>
        <v>0</v>
      </c>
      <c r="AF31" s="25" t="e">
        <f t="shared" si="1"/>
        <v>#DIV/0!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3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399"/>
      <c r="B35" s="399" t="s">
        <v>50</v>
      </c>
      <c r="C35" s="22">
        <f t="shared" ref="C35:AC35" si="4">SUM(C9:C33)</f>
        <v>106952077</v>
      </c>
      <c r="D35" s="22">
        <f t="shared" si="4"/>
        <v>103601140</v>
      </c>
      <c r="E35" s="22">
        <f t="shared" si="4"/>
        <v>55000</v>
      </c>
      <c r="F35" s="22">
        <f t="shared" si="4"/>
        <v>10366766.190000001</v>
      </c>
      <c r="G35" s="22">
        <f t="shared" si="4"/>
        <v>58850</v>
      </c>
      <c r="H35" s="22">
        <f t="shared" si="4"/>
        <v>3692300.61</v>
      </c>
      <c r="I35" s="22">
        <f t="shared" si="4"/>
        <v>0</v>
      </c>
      <c r="J35" s="22">
        <f t="shared" si="4"/>
        <v>8965802.3499999996</v>
      </c>
      <c r="K35" s="22">
        <f t="shared" si="4"/>
        <v>0</v>
      </c>
      <c r="L35" s="22">
        <f>SUM(L9:L33)</f>
        <v>20999765</v>
      </c>
      <c r="M35" s="22">
        <f t="shared" si="4"/>
        <v>0</v>
      </c>
      <c r="N35" s="22">
        <f t="shared" si="4"/>
        <v>8688782</v>
      </c>
      <c r="O35" s="22">
        <f t="shared" si="4"/>
        <v>330630</v>
      </c>
      <c r="P35" s="22">
        <f t="shared" si="4"/>
        <v>5081595</v>
      </c>
      <c r="Q35" s="22">
        <f t="shared" si="4"/>
        <v>21186</v>
      </c>
      <c r="R35" s="22">
        <f t="shared" si="4"/>
        <v>29043593</v>
      </c>
      <c r="S35" s="22">
        <f t="shared" si="4"/>
        <v>0</v>
      </c>
      <c r="T35" s="22">
        <f t="shared" si="4"/>
        <v>9446296</v>
      </c>
      <c r="U35" s="22">
        <f t="shared" si="4"/>
        <v>0</v>
      </c>
      <c r="V35" s="22">
        <f t="shared" si="4"/>
        <v>5153734</v>
      </c>
      <c r="W35" s="22">
        <f t="shared" si="4"/>
        <v>0</v>
      </c>
      <c r="X35" s="22">
        <f t="shared" si="4"/>
        <v>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>SUM(AD9:AD32)</f>
        <v>101849300.14999999</v>
      </c>
      <c r="AE35" s="22">
        <f>SUM(AE9:AE32)</f>
        <v>44062940.149999991</v>
      </c>
      <c r="AF35" s="26">
        <f>AE35/AD35</f>
        <v>0.43262879651706665</v>
      </c>
    </row>
    <row r="36" spans="1:32" s="11" customFormat="1" x14ac:dyDescent="0.3">
      <c r="A36" s="400"/>
      <c r="B36" s="40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360</v>
      </c>
      <c r="C40" s="9"/>
      <c r="D40" s="75">
        <f>SUM(AE35)</f>
        <v>44062940.149999991</v>
      </c>
      <c r="E40" s="41"/>
      <c r="L40" s="22"/>
    </row>
    <row r="41" spans="1:32" x14ac:dyDescent="0.3">
      <c r="B41" s="11" t="s">
        <v>65</v>
      </c>
      <c r="D41" s="78">
        <f>SUM(D40/D37)</f>
        <v>0.42531327502766852</v>
      </c>
    </row>
    <row r="43" spans="1:32" x14ac:dyDescent="0.3">
      <c r="B43" s="9" t="s">
        <v>69</v>
      </c>
      <c r="C43" s="9"/>
      <c r="D43" s="76">
        <f>D40-D38</f>
        <v>12982598.149999991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29"/>
  <sheetViews>
    <sheetView topLeftCell="A4" zoomScale="55" zoomScaleNormal="55" workbookViewId="0">
      <selection activeCell="L21" sqref="L21:L22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88" t="s">
        <v>383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04" t="s">
        <v>87</v>
      </c>
    </row>
    <row r="3" spans="1:14" x14ac:dyDescent="0.35">
      <c r="A3" s="488" t="s">
        <v>77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</row>
    <row r="4" spans="1:14" x14ac:dyDescent="0.35">
      <c r="A4" s="488" t="s">
        <v>384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</row>
    <row r="5" spans="1:14" x14ac:dyDescent="0.35">
      <c r="A5" s="99"/>
      <c r="B5" s="404"/>
      <c r="C5" s="404"/>
      <c r="D5" s="404"/>
      <c r="E5" s="404"/>
      <c r="F5" s="404"/>
      <c r="G5" s="404"/>
      <c r="H5" s="404"/>
      <c r="I5" s="404"/>
      <c r="J5" s="404"/>
    </row>
    <row r="6" spans="1:14" ht="42" x14ac:dyDescent="0.35">
      <c r="A6" s="489" t="s">
        <v>1</v>
      </c>
      <c r="B6" s="471" t="s">
        <v>89</v>
      </c>
      <c r="C6" s="100" t="s">
        <v>90</v>
      </c>
      <c r="D6" s="101" t="s">
        <v>91</v>
      </c>
      <c r="E6" s="471" t="s">
        <v>4</v>
      </c>
      <c r="F6" s="471" t="s">
        <v>5</v>
      </c>
      <c r="G6" s="471"/>
      <c r="H6" s="491" t="s">
        <v>92</v>
      </c>
      <c r="I6" s="491"/>
      <c r="J6" s="470" t="s">
        <v>93</v>
      </c>
      <c r="K6" s="470" t="s">
        <v>94</v>
      </c>
      <c r="L6" s="498" t="s">
        <v>64</v>
      </c>
      <c r="M6" s="499" t="s">
        <v>22</v>
      </c>
      <c r="N6" s="500"/>
    </row>
    <row r="7" spans="1:14" ht="63" customHeight="1" x14ac:dyDescent="0.35">
      <c r="A7" s="490"/>
      <c r="B7" s="471"/>
      <c r="C7" s="102" t="s">
        <v>95</v>
      </c>
      <c r="D7" s="103" t="s">
        <v>85</v>
      </c>
      <c r="E7" s="471"/>
      <c r="F7" s="406" t="s">
        <v>9</v>
      </c>
      <c r="G7" s="403" t="s">
        <v>96</v>
      </c>
      <c r="H7" s="405" t="s">
        <v>10</v>
      </c>
      <c r="I7" s="106" t="s">
        <v>97</v>
      </c>
      <c r="J7" s="492"/>
      <c r="K7" s="492"/>
      <c r="L7" s="498"/>
      <c r="M7" s="407" t="s">
        <v>23</v>
      </c>
      <c r="N7" s="50" t="s">
        <v>24</v>
      </c>
    </row>
    <row r="8" spans="1:14" ht="21" customHeight="1" x14ac:dyDescent="0.35">
      <c r="A8" s="472">
        <v>1</v>
      </c>
      <c r="B8" s="94" t="s">
        <v>227</v>
      </c>
      <c r="C8" s="537">
        <v>250000</v>
      </c>
      <c r="D8" s="537">
        <v>238700</v>
      </c>
      <c r="E8" s="510" t="s">
        <v>99</v>
      </c>
      <c r="F8" s="492" t="s">
        <v>186</v>
      </c>
      <c r="G8" s="485">
        <v>235097</v>
      </c>
      <c r="H8" s="482" t="s">
        <v>186</v>
      </c>
      <c r="I8" s="531">
        <v>235097</v>
      </c>
      <c r="J8" s="406"/>
      <c r="K8" s="352"/>
      <c r="L8" s="243"/>
      <c r="M8" s="246"/>
      <c r="N8" s="523"/>
    </row>
    <row r="9" spans="1:14" ht="21.75" customHeight="1" x14ac:dyDescent="0.35">
      <c r="A9" s="493"/>
      <c r="B9" s="94" t="s">
        <v>175</v>
      </c>
      <c r="C9" s="538"/>
      <c r="D9" s="538"/>
      <c r="E9" s="494"/>
      <c r="F9" s="558"/>
      <c r="G9" s="486"/>
      <c r="H9" s="483"/>
      <c r="I9" s="516"/>
      <c r="J9" s="401" t="s">
        <v>139</v>
      </c>
      <c r="K9" s="230" t="s">
        <v>386</v>
      </c>
      <c r="L9" s="502" t="s">
        <v>213</v>
      </c>
      <c r="M9" s="539" t="s">
        <v>168</v>
      </c>
      <c r="N9" s="524"/>
    </row>
    <row r="10" spans="1:14" ht="21" customHeight="1" x14ac:dyDescent="0.35">
      <c r="A10" s="493"/>
      <c r="B10" s="94" t="s">
        <v>387</v>
      </c>
      <c r="C10" s="538"/>
      <c r="D10" s="538"/>
      <c r="E10" s="494"/>
      <c r="F10" s="558"/>
      <c r="G10" s="486"/>
      <c r="H10" s="483"/>
      <c r="I10" s="516"/>
      <c r="J10" s="401" t="s">
        <v>105</v>
      </c>
      <c r="K10" s="94" t="s">
        <v>388</v>
      </c>
      <c r="L10" s="502"/>
      <c r="M10" s="539"/>
      <c r="N10" s="524"/>
    </row>
    <row r="11" spans="1:14" ht="21" customHeight="1" x14ac:dyDescent="0.35">
      <c r="A11" s="474"/>
      <c r="B11" s="408"/>
      <c r="C11" s="538"/>
      <c r="D11" s="538"/>
      <c r="E11" s="494"/>
      <c r="F11" s="579"/>
      <c r="G11" s="487"/>
      <c r="H11" s="484"/>
      <c r="I11" s="516"/>
      <c r="J11" s="408"/>
      <c r="K11" s="353"/>
      <c r="L11" s="277"/>
      <c r="M11" s="279"/>
      <c r="N11" s="162"/>
    </row>
    <row r="12" spans="1:14" ht="21.75" customHeight="1" x14ac:dyDescent="0.35">
      <c r="A12" s="145"/>
      <c r="B12" s="518" t="s">
        <v>158</v>
      </c>
      <c r="C12" s="518"/>
      <c r="D12" s="518"/>
      <c r="E12" s="518"/>
      <c r="F12" s="518"/>
      <c r="G12" s="518"/>
      <c r="H12" s="519"/>
      <c r="I12" s="146">
        <f>SUM(I8)</f>
        <v>235097</v>
      </c>
      <c r="J12" s="147"/>
      <c r="K12" s="148"/>
      <c r="L12" s="380"/>
      <c r="M12" s="381"/>
      <c r="N12" s="164"/>
    </row>
    <row r="13" spans="1:14" ht="21" customHeight="1" x14ac:dyDescent="0.35">
      <c r="L13" s="378"/>
      <c r="M13" s="378"/>
      <c r="N13" s="378"/>
    </row>
    <row r="14" spans="1:14" ht="21" customHeight="1" x14ac:dyDescent="0.35">
      <c r="A14" s="488" t="s">
        <v>385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04" t="s">
        <v>87</v>
      </c>
    </row>
    <row r="15" spans="1:14" ht="21" customHeight="1" x14ac:dyDescent="0.35">
      <c r="A15" s="488" t="s">
        <v>77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377"/>
    </row>
    <row r="16" spans="1:14" ht="21" customHeight="1" x14ac:dyDescent="0.35">
      <c r="A16" s="488" t="s">
        <v>384</v>
      </c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377"/>
    </row>
    <row r="17" spans="1:14" ht="21" customHeight="1" x14ac:dyDescent="0.35">
      <c r="A17" s="99"/>
      <c r="B17" s="404"/>
      <c r="C17" s="404"/>
      <c r="D17" s="404"/>
      <c r="E17" s="404"/>
      <c r="F17" s="404"/>
      <c r="G17" s="404"/>
      <c r="H17" s="404"/>
      <c r="I17" s="404"/>
      <c r="J17" s="404"/>
      <c r="L17" s="379"/>
      <c r="M17" s="379"/>
      <c r="N17" s="379"/>
    </row>
    <row r="18" spans="1:14" ht="42.75" customHeight="1" x14ac:dyDescent="0.35">
      <c r="A18" s="489" t="s">
        <v>1</v>
      </c>
      <c r="B18" s="471" t="s">
        <v>89</v>
      </c>
      <c r="C18" s="100" t="s">
        <v>90</v>
      </c>
      <c r="D18" s="101" t="s">
        <v>91</v>
      </c>
      <c r="E18" s="471" t="s">
        <v>4</v>
      </c>
      <c r="F18" s="471" t="s">
        <v>5</v>
      </c>
      <c r="G18" s="471"/>
      <c r="H18" s="491" t="s">
        <v>92</v>
      </c>
      <c r="I18" s="491"/>
      <c r="J18" s="470" t="s">
        <v>93</v>
      </c>
      <c r="K18" s="470" t="s">
        <v>94</v>
      </c>
      <c r="L18" s="590" t="s">
        <v>64</v>
      </c>
      <c r="M18" s="588" t="s">
        <v>22</v>
      </c>
      <c r="N18" s="589"/>
    </row>
    <row r="19" spans="1:14" ht="63" customHeight="1" x14ac:dyDescent="0.35">
      <c r="A19" s="490"/>
      <c r="B19" s="492"/>
      <c r="C19" s="102" t="s">
        <v>95</v>
      </c>
      <c r="D19" s="103" t="s">
        <v>85</v>
      </c>
      <c r="E19" s="471"/>
      <c r="F19" s="406" t="s">
        <v>9</v>
      </c>
      <c r="G19" s="403" t="s">
        <v>96</v>
      </c>
      <c r="H19" s="405" t="s">
        <v>10</v>
      </c>
      <c r="I19" s="106" t="s">
        <v>97</v>
      </c>
      <c r="J19" s="492"/>
      <c r="K19" s="492"/>
      <c r="L19" s="498"/>
      <c r="M19" s="407" t="s">
        <v>23</v>
      </c>
      <c r="N19" s="50" t="s">
        <v>24</v>
      </c>
    </row>
    <row r="20" spans="1:14" ht="21" customHeight="1" x14ac:dyDescent="0.35">
      <c r="A20" s="532">
        <v>1</v>
      </c>
      <c r="B20" s="107" t="s">
        <v>227</v>
      </c>
      <c r="C20" s="537">
        <v>4672000</v>
      </c>
      <c r="D20" s="507">
        <v>4942910</v>
      </c>
      <c r="E20" s="510" t="s">
        <v>161</v>
      </c>
      <c r="F20" s="492" t="s">
        <v>164</v>
      </c>
      <c r="G20" s="485">
        <v>4942910</v>
      </c>
      <c r="H20" s="492" t="s">
        <v>164</v>
      </c>
      <c r="I20" s="531">
        <v>4918637</v>
      </c>
      <c r="J20" s="406"/>
      <c r="K20" s="406"/>
      <c r="L20" s="241"/>
      <c r="M20" s="242"/>
      <c r="N20" s="239"/>
    </row>
    <row r="21" spans="1:14" ht="21" customHeight="1" x14ac:dyDescent="0.35">
      <c r="A21" s="473"/>
      <c r="B21" s="94" t="s">
        <v>175</v>
      </c>
      <c r="C21" s="538"/>
      <c r="D21" s="508"/>
      <c r="E21" s="494"/>
      <c r="F21" s="558"/>
      <c r="G21" s="486"/>
      <c r="H21" s="558"/>
      <c r="I21" s="516"/>
      <c r="J21" s="401" t="s">
        <v>101</v>
      </c>
      <c r="K21" s="230" t="s">
        <v>389</v>
      </c>
      <c r="L21" s="547" t="s">
        <v>213</v>
      </c>
      <c r="M21" s="539" t="s">
        <v>168</v>
      </c>
      <c r="N21" s="539"/>
    </row>
    <row r="22" spans="1:14" ht="21" customHeight="1" x14ac:dyDescent="0.35">
      <c r="A22" s="473"/>
      <c r="B22" s="94" t="s">
        <v>390</v>
      </c>
      <c r="C22" s="538"/>
      <c r="D22" s="508"/>
      <c r="E22" s="494"/>
      <c r="F22" s="558"/>
      <c r="G22" s="486"/>
      <c r="H22" s="558"/>
      <c r="I22" s="516"/>
      <c r="J22" s="401" t="s">
        <v>105</v>
      </c>
      <c r="K22" s="94" t="s">
        <v>391</v>
      </c>
      <c r="L22" s="547"/>
      <c r="M22" s="521"/>
      <c r="N22" s="539"/>
    </row>
    <row r="23" spans="1:14" ht="21" customHeight="1" x14ac:dyDescent="0.35">
      <c r="A23" s="533"/>
      <c r="B23" s="115"/>
      <c r="C23" s="506"/>
      <c r="D23" s="509"/>
      <c r="E23" s="511"/>
      <c r="F23" s="579"/>
      <c r="G23" s="487"/>
      <c r="H23" s="579"/>
      <c r="I23" s="517"/>
      <c r="J23" s="402"/>
      <c r="K23" s="115"/>
      <c r="L23" s="374"/>
      <c r="M23" s="375"/>
      <c r="N23" s="376"/>
    </row>
    <row r="24" spans="1:14" x14ac:dyDescent="0.35">
      <c r="A24" s="129"/>
      <c r="B24" s="496" t="s">
        <v>158</v>
      </c>
      <c r="C24" s="496"/>
      <c r="D24" s="496"/>
      <c r="E24" s="496"/>
      <c r="F24" s="496"/>
      <c r="G24" s="496"/>
      <c r="H24" s="497"/>
      <c r="I24" s="295">
        <f>SUM(I20:I23)</f>
        <v>4918637</v>
      </c>
      <c r="J24" s="296"/>
      <c r="K24" s="297"/>
      <c r="L24" s="163"/>
      <c r="M24" s="163"/>
      <c r="N24" s="163"/>
    </row>
    <row r="25" spans="1:14" x14ac:dyDescent="0.35">
      <c r="A25" s="99"/>
      <c r="B25" s="404"/>
      <c r="C25" s="404"/>
      <c r="D25" s="404"/>
      <c r="E25" s="404"/>
      <c r="F25" s="404"/>
      <c r="G25" s="404"/>
      <c r="H25" s="404"/>
      <c r="I25" s="404"/>
      <c r="J25" s="404"/>
    </row>
    <row r="29" spans="1:14" x14ac:dyDescent="0.35">
      <c r="N29" s="404"/>
    </row>
  </sheetData>
  <mergeCells count="48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15:M15"/>
    <mergeCell ref="L6:L7"/>
    <mergeCell ref="M6:N6"/>
    <mergeCell ref="A8:A11"/>
    <mergeCell ref="C8:C11"/>
    <mergeCell ref="D8:D11"/>
    <mergeCell ref="E8:E11"/>
    <mergeCell ref="F8:F11"/>
    <mergeCell ref="G8:G11"/>
    <mergeCell ref="H8:H11"/>
    <mergeCell ref="I8:I11"/>
    <mergeCell ref="N8:N10"/>
    <mergeCell ref="L9:L10"/>
    <mergeCell ref="M9:M10"/>
    <mergeCell ref="B12:H12"/>
    <mergeCell ref="A14:M14"/>
    <mergeCell ref="A16:M16"/>
    <mergeCell ref="A18:A19"/>
    <mergeCell ref="B18:B19"/>
    <mergeCell ref="E18:E19"/>
    <mergeCell ref="F18:G18"/>
    <mergeCell ref="H18:I18"/>
    <mergeCell ref="J18:J19"/>
    <mergeCell ref="K18:K19"/>
    <mergeCell ref="L18:L19"/>
    <mergeCell ref="M18:N18"/>
    <mergeCell ref="N21:N22"/>
    <mergeCell ref="A20:A23"/>
    <mergeCell ref="C20:C23"/>
    <mergeCell ref="D20:D23"/>
    <mergeCell ref="E20:E23"/>
    <mergeCell ref="H20:H23"/>
    <mergeCell ref="I20:I23"/>
    <mergeCell ref="B24:H24"/>
    <mergeCell ref="F20:F23"/>
    <mergeCell ref="G20:G23"/>
    <mergeCell ref="L21:L22"/>
    <mergeCell ref="M21:M22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1"/>
  <sheetViews>
    <sheetView topLeftCell="A16" zoomScaleSheetLayoutView="100" workbookViewId="0">
      <selection activeCell="G28" sqref="G2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76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3">
      <c r="A5" s="42"/>
      <c r="B5" s="42"/>
      <c r="C5" s="42"/>
      <c r="D5" s="42"/>
      <c r="E5" s="42"/>
      <c r="F5" s="463">
        <v>23651</v>
      </c>
      <c r="G5" s="464"/>
      <c r="H5" s="463">
        <v>23682</v>
      </c>
      <c r="I5" s="464"/>
      <c r="J5" s="463">
        <v>23712</v>
      </c>
      <c r="K5" s="464"/>
      <c r="L5" s="463">
        <v>23743</v>
      </c>
      <c r="M5" s="464"/>
      <c r="N5" s="463">
        <v>23774</v>
      </c>
      <c r="O5" s="464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465" t="s">
        <v>55</v>
      </c>
      <c r="AE5" s="466"/>
      <c r="AF5" s="46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27.75" customHeight="1" x14ac:dyDescent="0.2">
      <c r="A7" s="459"/>
      <c r="B7" s="459"/>
      <c r="C7" s="43" t="s">
        <v>66</v>
      </c>
      <c r="D7" s="44" t="s">
        <v>27</v>
      </c>
      <c r="E7" s="44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/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/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0">F11+H11</f>
        <v>0</v>
      </c>
      <c r="AF11" s="25" t="e">
        <f t="shared" ref="AF11:AF31" si="1">AE11/AD11</f>
        <v>#DIV/0!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/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1"/>
        <v>#DIV/0!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1"/>
        <v>#DIV/0!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0</v>
      </c>
      <c r="AE15" s="15">
        <f>F15+H15</f>
        <v>0</v>
      </c>
      <c r="AF15" s="25" t="e">
        <f t="shared" si="1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3">F16+H16</f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3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3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3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3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3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3"/>
        <v>9490</v>
      </c>
      <c r="AF22" s="25">
        <f t="shared" si="1"/>
        <v>1</v>
      </c>
    </row>
    <row r="23" spans="1:32" x14ac:dyDescent="0.3">
      <c r="A23" s="18"/>
      <c r="B23" s="20"/>
      <c r="C23" s="22"/>
      <c r="D23" s="17"/>
      <c r="E23" s="17"/>
      <c r="F23" s="31"/>
      <c r="G23" s="32"/>
      <c r="H23" s="32"/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0</v>
      </c>
      <c r="AE23" s="15">
        <f t="shared" si="3"/>
        <v>0</v>
      </c>
      <c r="AF23" s="25" t="e">
        <f t="shared" si="1"/>
        <v>#DIV/0!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3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3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385698.62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385698.62</v>
      </c>
      <c r="AE26" s="15">
        <f t="shared" si="3"/>
        <v>385698.62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3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>F28+H28</f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3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75970</v>
      </c>
      <c r="AE30" s="15">
        <f t="shared" si="3"/>
        <v>17120</v>
      </c>
      <c r="AF30" s="25">
        <f t="shared" si="1"/>
        <v>0.22535211267605634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si="3"/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45"/>
      <c r="B33" s="45" t="s">
        <v>50</v>
      </c>
      <c r="C33" s="22">
        <f t="shared" ref="C33:H33" si="4">SUM(C9:C31)</f>
        <v>106891837</v>
      </c>
      <c r="D33" s="22">
        <f t="shared" si="4"/>
        <v>103540900</v>
      </c>
      <c r="E33" s="22">
        <f t="shared" si="4"/>
        <v>55000</v>
      </c>
      <c r="F33" s="22">
        <f t="shared" si="4"/>
        <v>10366766.190000001</v>
      </c>
      <c r="G33" s="22">
        <f t="shared" si="4"/>
        <v>58850</v>
      </c>
      <c r="H33" s="22">
        <f t="shared" si="4"/>
        <v>0</v>
      </c>
      <c r="I33" s="22">
        <f t="shared" ref="I33:AC33" si="5">SUM(I9:I31)</f>
        <v>0</v>
      </c>
      <c r="J33" s="22">
        <f t="shared" si="5"/>
        <v>0</v>
      </c>
      <c r="K33" s="22">
        <f t="shared" si="5"/>
        <v>0</v>
      </c>
      <c r="L33" s="22">
        <f t="shared" si="5"/>
        <v>0</v>
      </c>
      <c r="M33" s="22">
        <f t="shared" si="5"/>
        <v>0</v>
      </c>
      <c r="N33" s="22">
        <f t="shared" si="5"/>
        <v>0</v>
      </c>
      <c r="O33" s="22">
        <f t="shared" si="5"/>
        <v>0</v>
      </c>
      <c r="P33" s="22">
        <f t="shared" si="5"/>
        <v>0</v>
      </c>
      <c r="Q33" s="22">
        <f t="shared" si="5"/>
        <v>0</v>
      </c>
      <c r="R33" s="22">
        <f t="shared" si="5"/>
        <v>0</v>
      </c>
      <c r="S33" s="22">
        <f t="shared" si="5"/>
        <v>0</v>
      </c>
      <c r="T33" s="22">
        <f t="shared" si="5"/>
        <v>0</v>
      </c>
      <c r="U33" s="22">
        <f t="shared" si="5"/>
        <v>0</v>
      </c>
      <c r="V33" s="22">
        <f t="shared" si="5"/>
        <v>0</v>
      </c>
      <c r="W33" s="22">
        <f t="shared" si="5"/>
        <v>0</v>
      </c>
      <c r="X33" s="22">
        <f t="shared" si="5"/>
        <v>0</v>
      </c>
      <c r="Y33" s="22">
        <f t="shared" si="5"/>
        <v>0</v>
      </c>
      <c r="Z33" s="22">
        <f t="shared" si="5"/>
        <v>0</v>
      </c>
      <c r="AA33" s="22">
        <f t="shared" si="5"/>
        <v>0</v>
      </c>
      <c r="AB33" s="22">
        <f t="shared" si="5"/>
        <v>0</v>
      </c>
      <c r="AC33" s="22">
        <f t="shared" si="5"/>
        <v>0</v>
      </c>
      <c r="AD33" s="22">
        <f>SUM(AD9:AD30)</f>
        <v>10425616.190000001</v>
      </c>
      <c r="AE33" s="22">
        <f>SUM(AE9:AE30)</f>
        <v>10366766.190000001</v>
      </c>
      <c r="AF33" s="26">
        <f>AE33/AD33</f>
        <v>0.99435524971114442</v>
      </c>
    </row>
    <row r="34" spans="1:32" s="11" customFormat="1" x14ac:dyDescent="0.3">
      <c r="A34" s="42"/>
      <c r="B34" s="4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103540900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31062270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67</v>
      </c>
      <c r="C38" s="9"/>
      <c r="D38" s="75">
        <f>SUM(AE33)</f>
        <v>10366766.190000001</v>
      </c>
      <c r="E38" s="41"/>
    </row>
    <row r="39" spans="1:32" x14ac:dyDescent="0.3">
      <c r="B39" s="11" t="s">
        <v>65</v>
      </c>
      <c r="D39" s="78">
        <f>SUM(D38/D35)</f>
        <v>0.10012242688638018</v>
      </c>
    </row>
    <row r="41" spans="1:32" x14ac:dyDescent="0.3">
      <c r="B41" s="9" t="s">
        <v>69</v>
      </c>
      <c r="C41" s="9"/>
      <c r="D41" s="76">
        <f>D38-D36</f>
        <v>-20695503.809999999</v>
      </c>
    </row>
  </sheetData>
  <mergeCells count="46"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6:A7"/>
    <mergeCell ref="B6:B7"/>
    <mergeCell ref="F6:F7"/>
    <mergeCell ref="G6:G7"/>
    <mergeCell ref="H6:H7"/>
    <mergeCell ref="C6:E6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64" orientation="landscape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V250"/>
  <sheetViews>
    <sheetView tabSelected="1" view="pageBreakPreview" topLeftCell="D1" zoomScale="85" zoomScaleNormal="85" zoomScaleSheetLayoutView="85" workbookViewId="0">
      <selection activeCell="I219" sqref="I219"/>
    </sheetView>
  </sheetViews>
  <sheetFormatPr defaultColWidth="8.75" defaultRowHeight="18" x14ac:dyDescent="0.25"/>
  <cols>
    <col min="1" max="1" width="6.625" style="30" customWidth="1"/>
    <col min="2" max="2" width="42" style="30" customWidth="1"/>
    <col min="3" max="4" width="12.625" style="35" customWidth="1"/>
    <col min="5" max="5" width="12.625" style="30" customWidth="1"/>
    <col min="6" max="6" width="23" style="30" customWidth="1"/>
    <col min="7" max="7" width="13.375" style="35" bestFit="1" customWidth="1"/>
    <col min="8" max="8" width="20.25" style="30" customWidth="1"/>
    <col min="9" max="9" width="17.25" style="35" customWidth="1"/>
    <col min="10" max="10" width="18.5" style="36" customWidth="1"/>
    <col min="11" max="11" width="17.875" style="36" customWidth="1"/>
    <col min="12" max="12" width="21.625" style="30" customWidth="1"/>
    <col min="13" max="13" width="20.25" style="30" customWidth="1"/>
    <col min="14" max="15" width="9.75" style="30" customWidth="1"/>
    <col min="16" max="16" width="12.875" style="30" customWidth="1"/>
    <col min="17" max="17" width="13.125" style="30" customWidth="1"/>
    <col min="18" max="19" width="8.75" style="30"/>
    <col min="20" max="20" width="22.25" style="30" customWidth="1"/>
    <col min="21" max="21" width="12.5" style="30" customWidth="1"/>
    <col min="22" max="22" width="19.75" style="30" customWidth="1"/>
    <col min="23" max="16384" width="8.75" style="30"/>
  </cols>
  <sheetData>
    <row r="1" spans="1:17" s="29" customFormat="1" ht="18.75" x14ac:dyDescent="0.2">
      <c r="A1" s="615" t="s">
        <v>172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17" s="29" customFormat="1" ht="18.75" x14ac:dyDescent="0.2">
      <c r="A2" s="615" t="s">
        <v>77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17" s="29" customFormat="1" ht="18.75" x14ac:dyDescent="0.2">
      <c r="A3" s="615" t="s">
        <v>60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</row>
    <row r="6" spans="1:17" s="29" customFormat="1" ht="18.75" x14ac:dyDescent="0.2">
      <c r="A6" s="616" t="s">
        <v>1</v>
      </c>
      <c r="B6" s="616" t="s">
        <v>2</v>
      </c>
      <c r="C6" s="617" t="s">
        <v>20</v>
      </c>
      <c r="D6" s="617" t="s">
        <v>3</v>
      </c>
      <c r="E6" s="618" t="s">
        <v>4</v>
      </c>
      <c r="F6" s="619" t="s">
        <v>5</v>
      </c>
      <c r="G6" s="619"/>
      <c r="H6" s="620" t="s">
        <v>6</v>
      </c>
      <c r="I6" s="620"/>
      <c r="J6" s="620" t="s">
        <v>7</v>
      </c>
      <c r="K6" s="620" t="s">
        <v>8</v>
      </c>
      <c r="L6" s="620"/>
      <c r="M6" s="621" t="s">
        <v>21</v>
      </c>
      <c r="N6" s="622" t="s">
        <v>22</v>
      </c>
      <c r="O6" s="623"/>
      <c r="P6" s="614" t="s">
        <v>57</v>
      </c>
      <c r="Q6" s="614" t="s">
        <v>63</v>
      </c>
    </row>
    <row r="7" spans="1:17" s="29" customFormat="1" ht="37.5" x14ac:dyDescent="0.2">
      <c r="A7" s="616"/>
      <c r="B7" s="616"/>
      <c r="C7" s="617"/>
      <c r="D7" s="617"/>
      <c r="E7" s="618"/>
      <c r="F7" s="47" t="s">
        <v>9</v>
      </c>
      <c r="G7" s="46" t="s">
        <v>14</v>
      </c>
      <c r="H7" s="46" t="s">
        <v>10</v>
      </c>
      <c r="I7" s="46" t="s">
        <v>11</v>
      </c>
      <c r="J7" s="620"/>
      <c r="K7" s="620"/>
      <c r="L7" s="620"/>
      <c r="M7" s="621"/>
      <c r="N7" s="48" t="s">
        <v>23</v>
      </c>
      <c r="O7" s="49" t="s">
        <v>24</v>
      </c>
      <c r="P7" s="614"/>
      <c r="Q7" s="614"/>
    </row>
    <row r="8" spans="1:17" s="37" customFormat="1" ht="23.25" x14ac:dyDescent="0.35">
      <c r="A8" s="472">
        <v>1</v>
      </c>
      <c r="B8" s="107" t="s">
        <v>98</v>
      </c>
      <c r="C8" s="475">
        <v>16000</v>
      </c>
      <c r="D8" s="475">
        <v>17120</v>
      </c>
      <c r="E8" s="479" t="s">
        <v>99</v>
      </c>
      <c r="F8" s="110" t="s">
        <v>100</v>
      </c>
      <c r="G8" s="111">
        <v>17120</v>
      </c>
      <c r="H8" s="482" t="s">
        <v>100</v>
      </c>
      <c r="I8" s="485">
        <v>17120</v>
      </c>
      <c r="J8" s="112" t="s">
        <v>101</v>
      </c>
      <c r="K8" s="113" t="s">
        <v>102</v>
      </c>
      <c r="L8" s="114" t="s">
        <v>106</v>
      </c>
      <c r="M8" s="501" t="s">
        <v>170</v>
      </c>
      <c r="N8" s="520" t="s">
        <v>168</v>
      </c>
      <c r="O8" s="523"/>
      <c r="P8" s="591">
        <v>242797</v>
      </c>
      <c r="Q8" s="610">
        <v>2565</v>
      </c>
    </row>
    <row r="9" spans="1:17" s="37" customFormat="1" ht="21" x14ac:dyDescent="0.2">
      <c r="A9" s="473"/>
      <c r="B9" s="94" t="s">
        <v>103</v>
      </c>
      <c r="C9" s="476"/>
      <c r="D9" s="476"/>
      <c r="E9" s="480"/>
      <c r="F9" s="154" t="s">
        <v>104</v>
      </c>
      <c r="G9" s="96">
        <v>26750</v>
      </c>
      <c r="H9" s="483"/>
      <c r="I9" s="486"/>
      <c r="J9" s="87" t="s">
        <v>105</v>
      </c>
      <c r="K9" s="173"/>
      <c r="L9" s="174"/>
      <c r="M9" s="502"/>
      <c r="N9" s="521"/>
      <c r="O9" s="524"/>
      <c r="P9" s="592"/>
      <c r="Q9" s="611"/>
    </row>
    <row r="10" spans="1:17" s="37" customFormat="1" ht="42" x14ac:dyDescent="0.2">
      <c r="A10" s="474"/>
      <c r="B10" s="115"/>
      <c r="C10" s="477"/>
      <c r="D10" s="478"/>
      <c r="E10" s="481"/>
      <c r="F10" s="156" t="s">
        <v>107</v>
      </c>
      <c r="G10" s="117">
        <v>32100</v>
      </c>
      <c r="H10" s="484"/>
      <c r="I10" s="487"/>
      <c r="J10" s="118"/>
      <c r="K10" s="171"/>
      <c r="L10" s="172"/>
      <c r="M10" s="503"/>
      <c r="N10" s="522"/>
      <c r="O10" s="525"/>
      <c r="P10" s="593"/>
      <c r="Q10" s="612"/>
    </row>
    <row r="11" spans="1:17" s="37" customFormat="1" ht="21" x14ac:dyDescent="0.2">
      <c r="A11" s="472">
        <v>2</v>
      </c>
      <c r="B11" s="107" t="s">
        <v>71</v>
      </c>
      <c r="C11" s="475">
        <v>7000</v>
      </c>
      <c r="D11" s="475">
        <v>6685.36</v>
      </c>
      <c r="E11" s="479" t="s">
        <v>99</v>
      </c>
      <c r="F11" s="110" t="s">
        <v>108</v>
      </c>
      <c r="G11" s="111">
        <v>6685.36</v>
      </c>
      <c r="H11" s="482" t="s">
        <v>108</v>
      </c>
      <c r="I11" s="485">
        <v>6685.36</v>
      </c>
      <c r="J11" s="112" t="s">
        <v>101</v>
      </c>
      <c r="K11" s="107" t="s">
        <v>109</v>
      </c>
      <c r="L11" s="94" t="s">
        <v>106</v>
      </c>
      <c r="M11" s="501" t="s">
        <v>37</v>
      </c>
      <c r="N11" s="520" t="s">
        <v>168</v>
      </c>
      <c r="O11" s="523"/>
      <c r="P11" s="591">
        <v>242797</v>
      </c>
      <c r="Q11" s="610">
        <v>2565</v>
      </c>
    </row>
    <row r="12" spans="1:17" s="37" customFormat="1" ht="21" x14ac:dyDescent="0.2">
      <c r="A12" s="493"/>
      <c r="B12" s="97" t="s">
        <v>110</v>
      </c>
      <c r="C12" s="476"/>
      <c r="D12" s="476"/>
      <c r="E12" s="480"/>
      <c r="F12" s="154" t="s">
        <v>111</v>
      </c>
      <c r="G12" s="96">
        <v>7019.2</v>
      </c>
      <c r="H12" s="483"/>
      <c r="I12" s="486"/>
      <c r="J12" s="87" t="s">
        <v>105</v>
      </c>
      <c r="K12" s="173"/>
      <c r="L12" s="174"/>
      <c r="M12" s="502"/>
      <c r="N12" s="521"/>
      <c r="O12" s="524"/>
      <c r="P12" s="592"/>
      <c r="Q12" s="611"/>
    </row>
    <row r="13" spans="1:17" s="38" customFormat="1" ht="21" x14ac:dyDescent="0.2">
      <c r="A13" s="474"/>
      <c r="B13" s="119" t="s">
        <v>112</v>
      </c>
      <c r="C13" s="478"/>
      <c r="D13" s="478"/>
      <c r="E13" s="481"/>
      <c r="F13" s="156" t="s">
        <v>113</v>
      </c>
      <c r="G13" s="117">
        <v>8667</v>
      </c>
      <c r="H13" s="484"/>
      <c r="I13" s="487"/>
      <c r="J13" s="119"/>
      <c r="K13" s="171"/>
      <c r="L13" s="172"/>
      <c r="M13" s="503"/>
      <c r="N13" s="522"/>
      <c r="O13" s="525"/>
      <c r="P13" s="593"/>
      <c r="Q13" s="612"/>
    </row>
    <row r="14" spans="1:17" s="38" customFormat="1" ht="21" x14ac:dyDescent="0.2">
      <c r="A14" s="472">
        <v>3</v>
      </c>
      <c r="B14" s="97" t="s">
        <v>72</v>
      </c>
      <c r="C14" s="476">
        <v>24000</v>
      </c>
      <c r="D14" s="476">
        <v>21656.799999999999</v>
      </c>
      <c r="E14" s="480" t="s">
        <v>99</v>
      </c>
      <c r="F14" s="110" t="s">
        <v>108</v>
      </c>
      <c r="G14" s="111">
        <v>21656.799999999999</v>
      </c>
      <c r="H14" s="482" t="s">
        <v>108</v>
      </c>
      <c r="I14" s="485">
        <v>21656.799999999999</v>
      </c>
      <c r="J14" s="112" t="s">
        <v>101</v>
      </c>
      <c r="K14" s="107" t="s">
        <v>114</v>
      </c>
      <c r="L14" s="94" t="s">
        <v>106</v>
      </c>
      <c r="M14" s="501" t="s">
        <v>37</v>
      </c>
      <c r="N14" s="520" t="s">
        <v>168</v>
      </c>
      <c r="O14" s="523"/>
      <c r="P14" s="591">
        <v>242797</v>
      </c>
      <c r="Q14" s="610">
        <v>2565</v>
      </c>
    </row>
    <row r="15" spans="1:17" s="38" customFormat="1" ht="21" x14ac:dyDescent="0.2">
      <c r="A15" s="493"/>
      <c r="B15" s="97" t="s">
        <v>115</v>
      </c>
      <c r="C15" s="476"/>
      <c r="D15" s="476"/>
      <c r="E15" s="494"/>
      <c r="F15" s="154" t="s">
        <v>113</v>
      </c>
      <c r="G15" s="95">
        <v>22363</v>
      </c>
      <c r="H15" s="483"/>
      <c r="I15" s="486"/>
      <c r="J15" s="87" t="s">
        <v>105</v>
      </c>
      <c r="K15" s="173"/>
      <c r="L15" s="174"/>
      <c r="M15" s="502"/>
      <c r="N15" s="521"/>
      <c r="O15" s="524"/>
      <c r="P15" s="592"/>
      <c r="Q15" s="611"/>
    </row>
    <row r="16" spans="1:17" s="38" customFormat="1" ht="21" x14ac:dyDescent="0.2">
      <c r="A16" s="474"/>
      <c r="B16" s="119" t="s">
        <v>116</v>
      </c>
      <c r="C16" s="478"/>
      <c r="D16" s="478"/>
      <c r="E16" s="481"/>
      <c r="F16" s="156" t="s">
        <v>111</v>
      </c>
      <c r="G16" s="117">
        <v>22898</v>
      </c>
      <c r="H16" s="484"/>
      <c r="I16" s="487"/>
      <c r="J16" s="156"/>
      <c r="K16" s="171"/>
      <c r="L16" s="172"/>
      <c r="M16" s="503"/>
      <c r="N16" s="522"/>
      <c r="O16" s="525"/>
      <c r="P16" s="593"/>
      <c r="Q16" s="612"/>
    </row>
    <row r="17" spans="1:17" s="38" customFormat="1" ht="21" x14ac:dyDescent="0.2">
      <c r="A17" s="472">
        <v>4</v>
      </c>
      <c r="B17" s="97" t="s">
        <v>117</v>
      </c>
      <c r="C17" s="476">
        <v>80000</v>
      </c>
      <c r="D17" s="476">
        <v>72332</v>
      </c>
      <c r="E17" s="480" t="s">
        <v>99</v>
      </c>
      <c r="F17" s="110" t="s">
        <v>118</v>
      </c>
      <c r="G17" s="111">
        <v>72332</v>
      </c>
      <c r="H17" s="482" t="s">
        <v>118</v>
      </c>
      <c r="I17" s="485">
        <v>72332</v>
      </c>
      <c r="J17" s="112" t="s">
        <v>101</v>
      </c>
      <c r="K17" s="107" t="s">
        <v>119</v>
      </c>
      <c r="L17" s="94" t="s">
        <v>106</v>
      </c>
      <c r="M17" s="501" t="s">
        <v>37</v>
      </c>
      <c r="N17" s="520" t="s">
        <v>168</v>
      </c>
      <c r="O17" s="523"/>
      <c r="P17" s="591">
        <v>242797</v>
      </c>
      <c r="Q17" s="610">
        <v>2565</v>
      </c>
    </row>
    <row r="18" spans="1:17" s="38" customFormat="1" ht="21" x14ac:dyDescent="0.2">
      <c r="A18" s="493"/>
      <c r="B18" s="97" t="s">
        <v>120</v>
      </c>
      <c r="C18" s="476"/>
      <c r="D18" s="476"/>
      <c r="E18" s="480"/>
      <c r="F18" s="154" t="s">
        <v>121</v>
      </c>
      <c r="G18" s="96">
        <v>74108.2</v>
      </c>
      <c r="H18" s="483"/>
      <c r="I18" s="486"/>
      <c r="J18" s="87" t="s">
        <v>105</v>
      </c>
      <c r="K18" s="173"/>
      <c r="L18" s="174"/>
      <c r="M18" s="502"/>
      <c r="N18" s="521"/>
      <c r="O18" s="524"/>
      <c r="P18" s="592"/>
      <c r="Q18" s="611"/>
    </row>
    <row r="19" spans="1:17" ht="21" x14ac:dyDescent="0.3">
      <c r="A19" s="474"/>
      <c r="B19" s="119"/>
      <c r="C19" s="478"/>
      <c r="D19" s="478"/>
      <c r="E19" s="481"/>
      <c r="F19" s="156" t="s">
        <v>111</v>
      </c>
      <c r="G19" s="117">
        <v>75542</v>
      </c>
      <c r="H19" s="484"/>
      <c r="I19" s="487"/>
      <c r="J19" s="156"/>
      <c r="K19" s="175"/>
      <c r="L19" s="176"/>
      <c r="M19" s="503"/>
      <c r="N19" s="522"/>
      <c r="O19" s="525"/>
      <c r="P19" s="593"/>
      <c r="Q19" s="612"/>
    </row>
    <row r="20" spans="1:17" ht="42" x14ac:dyDescent="0.25">
      <c r="A20" s="472">
        <v>5</v>
      </c>
      <c r="B20" s="97" t="s">
        <v>79</v>
      </c>
      <c r="C20" s="475">
        <v>97200</v>
      </c>
      <c r="D20" s="475">
        <v>61204</v>
      </c>
      <c r="E20" s="479" t="s">
        <v>99</v>
      </c>
      <c r="F20" s="110" t="s">
        <v>118</v>
      </c>
      <c r="G20" s="121">
        <v>61204</v>
      </c>
      <c r="H20" s="482" t="s">
        <v>118</v>
      </c>
      <c r="I20" s="485">
        <v>61204</v>
      </c>
      <c r="J20" s="112" t="s">
        <v>101</v>
      </c>
      <c r="K20" s="107" t="s">
        <v>122</v>
      </c>
      <c r="L20" s="94" t="s">
        <v>106</v>
      </c>
      <c r="M20" s="501" t="s">
        <v>37</v>
      </c>
      <c r="N20" s="520" t="s">
        <v>168</v>
      </c>
      <c r="O20" s="527"/>
      <c r="P20" s="591">
        <v>242797</v>
      </c>
      <c r="Q20" s="610">
        <v>2565</v>
      </c>
    </row>
    <row r="21" spans="1:17" ht="21" x14ac:dyDescent="0.3">
      <c r="A21" s="493"/>
      <c r="B21" s="97" t="s">
        <v>123</v>
      </c>
      <c r="C21" s="476"/>
      <c r="D21" s="476"/>
      <c r="E21" s="480"/>
      <c r="F21" s="154" t="s">
        <v>121</v>
      </c>
      <c r="G21" s="96">
        <v>62060</v>
      </c>
      <c r="H21" s="483"/>
      <c r="I21" s="486"/>
      <c r="J21" s="87" t="s">
        <v>105</v>
      </c>
      <c r="K21" s="177"/>
      <c r="L21" s="178"/>
      <c r="M21" s="502"/>
      <c r="N21" s="521"/>
      <c r="O21" s="528"/>
      <c r="P21" s="592"/>
      <c r="Q21" s="611"/>
    </row>
    <row r="22" spans="1:17" ht="21" x14ac:dyDescent="0.3">
      <c r="A22" s="474"/>
      <c r="B22" s="119"/>
      <c r="C22" s="478"/>
      <c r="D22" s="478"/>
      <c r="E22" s="481"/>
      <c r="F22" s="156" t="s">
        <v>111</v>
      </c>
      <c r="G22" s="117">
        <v>63772</v>
      </c>
      <c r="H22" s="484"/>
      <c r="I22" s="487"/>
      <c r="J22" s="156"/>
      <c r="K22" s="175"/>
      <c r="L22" s="176"/>
      <c r="M22" s="503"/>
      <c r="N22" s="522"/>
      <c r="O22" s="529"/>
      <c r="P22" s="593"/>
      <c r="Q22" s="612"/>
    </row>
    <row r="23" spans="1:17" ht="42" x14ac:dyDescent="0.35">
      <c r="A23" s="472">
        <v>6</v>
      </c>
      <c r="B23" s="97" t="s">
        <v>124</v>
      </c>
      <c r="C23" s="475">
        <v>16900</v>
      </c>
      <c r="D23" s="475">
        <v>9490</v>
      </c>
      <c r="E23" s="479" t="s">
        <v>99</v>
      </c>
      <c r="F23" s="122" t="s">
        <v>125</v>
      </c>
      <c r="G23" s="121">
        <v>9490</v>
      </c>
      <c r="H23" s="482" t="s">
        <v>125</v>
      </c>
      <c r="I23" s="485">
        <v>9490</v>
      </c>
      <c r="J23" s="179" t="s">
        <v>101</v>
      </c>
      <c r="K23" s="124" t="s">
        <v>126</v>
      </c>
      <c r="L23" s="124" t="s">
        <v>129</v>
      </c>
      <c r="M23" s="501" t="s">
        <v>37</v>
      </c>
      <c r="N23" s="520" t="s">
        <v>168</v>
      </c>
      <c r="O23" s="527"/>
      <c r="P23" s="591">
        <v>242797</v>
      </c>
      <c r="Q23" s="610">
        <v>2565</v>
      </c>
    </row>
    <row r="24" spans="1:17" ht="21" x14ac:dyDescent="0.3">
      <c r="A24" s="493"/>
      <c r="B24" s="97" t="s">
        <v>127</v>
      </c>
      <c r="C24" s="476"/>
      <c r="D24" s="476"/>
      <c r="E24" s="480"/>
      <c r="F24" s="154" t="s">
        <v>128</v>
      </c>
      <c r="G24" s="96">
        <v>9550</v>
      </c>
      <c r="H24" s="483"/>
      <c r="I24" s="486"/>
      <c r="J24" s="180" t="s">
        <v>105</v>
      </c>
      <c r="K24" s="177"/>
      <c r="L24" s="178"/>
      <c r="M24" s="502"/>
      <c r="N24" s="521"/>
      <c r="O24" s="528"/>
      <c r="P24" s="592"/>
      <c r="Q24" s="611"/>
    </row>
    <row r="25" spans="1:17" ht="21" x14ac:dyDescent="0.3">
      <c r="A25" s="474"/>
      <c r="B25" s="119"/>
      <c r="C25" s="478"/>
      <c r="D25" s="478"/>
      <c r="E25" s="481"/>
      <c r="F25" s="156" t="s">
        <v>130</v>
      </c>
      <c r="G25" s="117">
        <v>9650</v>
      </c>
      <c r="H25" s="484"/>
      <c r="I25" s="487"/>
      <c r="J25" s="181"/>
      <c r="K25" s="175"/>
      <c r="L25" s="176"/>
      <c r="M25" s="503"/>
      <c r="N25" s="522"/>
      <c r="O25" s="529"/>
      <c r="P25" s="593"/>
      <c r="Q25" s="612"/>
    </row>
    <row r="26" spans="1:17" ht="21" x14ac:dyDescent="0.35">
      <c r="A26" s="472">
        <v>7</v>
      </c>
      <c r="B26" s="126" t="s">
        <v>131</v>
      </c>
      <c r="C26" s="475">
        <v>3800</v>
      </c>
      <c r="D26" s="475">
        <v>3959</v>
      </c>
      <c r="E26" s="479" t="s">
        <v>99</v>
      </c>
      <c r="F26" s="110" t="s">
        <v>132</v>
      </c>
      <c r="G26" s="111">
        <v>3959</v>
      </c>
      <c r="H26" s="482" t="s">
        <v>132</v>
      </c>
      <c r="I26" s="485">
        <v>3959</v>
      </c>
      <c r="J26" s="179" t="s">
        <v>101</v>
      </c>
      <c r="K26" s="124" t="s">
        <v>133</v>
      </c>
      <c r="L26" s="170" t="s">
        <v>136</v>
      </c>
      <c r="M26" s="501" t="s">
        <v>37</v>
      </c>
      <c r="N26" s="520" t="s">
        <v>168</v>
      </c>
      <c r="O26" s="527"/>
      <c r="P26" s="591">
        <v>242797</v>
      </c>
      <c r="Q26" s="610">
        <v>2565</v>
      </c>
    </row>
    <row r="27" spans="1:17" ht="21" x14ac:dyDescent="0.25">
      <c r="A27" s="493"/>
      <c r="B27" s="97" t="s">
        <v>134</v>
      </c>
      <c r="C27" s="476"/>
      <c r="D27" s="476"/>
      <c r="E27" s="480"/>
      <c r="F27" s="154" t="s">
        <v>135</v>
      </c>
      <c r="G27" s="96">
        <v>4044.6</v>
      </c>
      <c r="H27" s="483"/>
      <c r="I27" s="486"/>
      <c r="J27" s="180" t="s">
        <v>105</v>
      </c>
      <c r="K27" s="182"/>
      <c r="L27" s="183"/>
      <c r="M27" s="502"/>
      <c r="N27" s="521"/>
      <c r="O27" s="528"/>
      <c r="P27" s="592"/>
      <c r="Q27" s="611"/>
    </row>
    <row r="28" spans="1:17" ht="21" x14ac:dyDescent="0.25">
      <c r="A28" s="474"/>
      <c r="B28" s="119"/>
      <c r="C28" s="478"/>
      <c r="D28" s="478"/>
      <c r="E28" s="481"/>
      <c r="F28" s="156" t="s">
        <v>137</v>
      </c>
      <c r="G28" s="117">
        <v>4066</v>
      </c>
      <c r="H28" s="484"/>
      <c r="I28" s="487"/>
      <c r="J28" s="181"/>
      <c r="K28" s="182"/>
      <c r="L28" s="184"/>
      <c r="M28" s="503"/>
      <c r="N28" s="522"/>
      <c r="O28" s="529"/>
      <c r="P28" s="593"/>
      <c r="Q28" s="612"/>
    </row>
    <row r="29" spans="1:17" ht="21" x14ac:dyDescent="0.35">
      <c r="A29" s="472">
        <v>8</v>
      </c>
      <c r="B29" s="126" t="s">
        <v>73</v>
      </c>
      <c r="C29" s="475">
        <v>360466</v>
      </c>
      <c r="D29" s="475">
        <v>385698.62</v>
      </c>
      <c r="E29" s="479" t="s">
        <v>99</v>
      </c>
      <c r="F29" s="482" t="s">
        <v>138</v>
      </c>
      <c r="G29" s="485">
        <v>385698.62</v>
      </c>
      <c r="H29" s="482" t="s">
        <v>138</v>
      </c>
      <c r="I29" s="485">
        <v>385698.62</v>
      </c>
      <c r="J29" s="179" t="s">
        <v>139</v>
      </c>
      <c r="K29" s="124" t="s">
        <v>140</v>
      </c>
      <c r="L29" s="170" t="s">
        <v>142</v>
      </c>
      <c r="M29" s="501" t="s">
        <v>167</v>
      </c>
      <c r="N29" s="520" t="s">
        <v>168</v>
      </c>
      <c r="O29" s="527"/>
      <c r="P29" s="591">
        <v>242797</v>
      </c>
      <c r="Q29" s="610">
        <v>2565</v>
      </c>
    </row>
    <row r="30" spans="1:17" ht="42" x14ac:dyDescent="0.25">
      <c r="A30" s="493"/>
      <c r="B30" s="97" t="s">
        <v>141</v>
      </c>
      <c r="C30" s="476"/>
      <c r="D30" s="476"/>
      <c r="E30" s="480"/>
      <c r="F30" s="483"/>
      <c r="G30" s="486"/>
      <c r="H30" s="483"/>
      <c r="I30" s="486"/>
      <c r="J30" s="180" t="s">
        <v>105</v>
      </c>
      <c r="K30" s="182"/>
      <c r="L30" s="183"/>
      <c r="M30" s="502"/>
      <c r="N30" s="521"/>
      <c r="O30" s="528"/>
      <c r="P30" s="592"/>
      <c r="Q30" s="611"/>
    </row>
    <row r="31" spans="1:17" ht="21" x14ac:dyDescent="0.25">
      <c r="A31" s="474"/>
      <c r="B31" s="119" t="s">
        <v>143</v>
      </c>
      <c r="C31" s="478"/>
      <c r="D31" s="478"/>
      <c r="E31" s="481"/>
      <c r="F31" s="484"/>
      <c r="G31" s="487"/>
      <c r="H31" s="484"/>
      <c r="I31" s="487"/>
      <c r="J31" s="181"/>
      <c r="K31" s="182"/>
      <c r="L31" s="184"/>
      <c r="M31" s="503"/>
      <c r="N31" s="522"/>
      <c r="O31" s="529"/>
      <c r="P31" s="593"/>
      <c r="Q31" s="612"/>
    </row>
    <row r="32" spans="1:17" ht="42" x14ac:dyDescent="0.35">
      <c r="A32" s="472">
        <v>9</v>
      </c>
      <c r="B32" s="97" t="s">
        <v>74</v>
      </c>
      <c r="C32" s="476">
        <v>55000</v>
      </c>
      <c r="D32" s="476">
        <v>58850</v>
      </c>
      <c r="E32" s="480" t="s">
        <v>99</v>
      </c>
      <c r="F32" s="110" t="s">
        <v>144</v>
      </c>
      <c r="G32" s="111">
        <v>58850</v>
      </c>
      <c r="H32" s="482" t="s">
        <v>145</v>
      </c>
      <c r="I32" s="485">
        <v>58850</v>
      </c>
      <c r="J32" s="179" t="s">
        <v>101</v>
      </c>
      <c r="K32" s="124" t="s">
        <v>146</v>
      </c>
      <c r="L32" s="170" t="s">
        <v>149</v>
      </c>
      <c r="M32" s="501" t="s">
        <v>170</v>
      </c>
      <c r="N32" s="161"/>
      <c r="O32" s="520" t="s">
        <v>168</v>
      </c>
      <c r="P32" s="591">
        <v>242797</v>
      </c>
      <c r="Q32" s="610">
        <v>2565</v>
      </c>
    </row>
    <row r="33" spans="1:22" ht="21" x14ac:dyDescent="0.35">
      <c r="A33" s="493"/>
      <c r="B33" s="97" t="s">
        <v>147</v>
      </c>
      <c r="C33" s="476"/>
      <c r="D33" s="476"/>
      <c r="E33" s="480"/>
      <c r="F33" s="154" t="s">
        <v>148</v>
      </c>
      <c r="G33" s="96">
        <v>69657</v>
      </c>
      <c r="H33" s="483"/>
      <c r="I33" s="486"/>
      <c r="J33" s="180" t="s">
        <v>105</v>
      </c>
      <c r="K33" s="182"/>
      <c r="L33" s="183"/>
      <c r="M33" s="502"/>
      <c r="N33" s="161"/>
      <c r="O33" s="521"/>
      <c r="P33" s="592"/>
      <c r="Q33" s="611"/>
    </row>
    <row r="34" spans="1:22" ht="21" x14ac:dyDescent="0.35">
      <c r="A34" s="474"/>
      <c r="B34" s="119"/>
      <c r="C34" s="478"/>
      <c r="D34" s="478"/>
      <c r="E34" s="481"/>
      <c r="F34" s="156" t="s">
        <v>150</v>
      </c>
      <c r="G34" s="117">
        <v>71048</v>
      </c>
      <c r="H34" s="484"/>
      <c r="I34" s="495"/>
      <c r="J34" s="181"/>
      <c r="K34" s="182"/>
      <c r="L34" s="184"/>
      <c r="M34" s="503"/>
      <c r="N34" s="162"/>
      <c r="O34" s="522"/>
      <c r="P34" s="593"/>
      <c r="Q34" s="612"/>
    </row>
    <row r="35" spans="1:22" ht="23.25" x14ac:dyDescent="0.35">
      <c r="A35" s="472">
        <v>10</v>
      </c>
      <c r="B35" s="92" t="s">
        <v>75</v>
      </c>
      <c r="C35" s="475">
        <v>2800000</v>
      </c>
      <c r="D35" s="475">
        <v>2995663.48</v>
      </c>
      <c r="E35" s="479" t="s">
        <v>19</v>
      </c>
      <c r="F35" s="482" t="s">
        <v>153</v>
      </c>
      <c r="G35" s="485">
        <v>2973196</v>
      </c>
      <c r="H35" s="482" t="s">
        <v>153</v>
      </c>
      <c r="I35" s="485">
        <v>2972634.41</v>
      </c>
      <c r="J35" s="166" t="s">
        <v>101</v>
      </c>
      <c r="K35" s="113" t="s">
        <v>154</v>
      </c>
      <c r="L35" s="114" t="s">
        <v>136</v>
      </c>
      <c r="M35" s="501" t="s">
        <v>169</v>
      </c>
      <c r="N35" s="520" t="s">
        <v>168</v>
      </c>
      <c r="O35" s="523"/>
      <c r="P35" s="591">
        <v>242797</v>
      </c>
      <c r="Q35" s="610">
        <v>2565</v>
      </c>
    </row>
    <row r="36" spans="1:22" ht="21" x14ac:dyDescent="0.25">
      <c r="A36" s="493"/>
      <c r="B36" s="89" t="s">
        <v>155</v>
      </c>
      <c r="C36" s="476"/>
      <c r="D36" s="476"/>
      <c r="E36" s="480"/>
      <c r="F36" s="483"/>
      <c r="G36" s="486"/>
      <c r="H36" s="483"/>
      <c r="I36" s="486"/>
      <c r="J36" s="87" t="s">
        <v>105</v>
      </c>
      <c r="K36" s="173"/>
      <c r="L36" s="174"/>
      <c r="M36" s="502"/>
      <c r="N36" s="521"/>
      <c r="O36" s="524"/>
      <c r="P36" s="592"/>
      <c r="Q36" s="611"/>
    </row>
    <row r="37" spans="1:22" ht="21" x14ac:dyDescent="0.25">
      <c r="A37" s="474"/>
      <c r="B37" s="143" t="s">
        <v>156</v>
      </c>
      <c r="C37" s="477"/>
      <c r="D37" s="478"/>
      <c r="E37" s="481"/>
      <c r="F37" s="165" t="s">
        <v>157</v>
      </c>
      <c r="G37" s="117">
        <v>2990663.48</v>
      </c>
      <c r="H37" s="484"/>
      <c r="I37" s="487"/>
      <c r="J37" s="168"/>
      <c r="K37" s="171"/>
      <c r="L37" s="172"/>
      <c r="M37" s="503"/>
      <c r="N37" s="522"/>
      <c r="O37" s="525"/>
      <c r="P37" s="593"/>
      <c r="Q37" s="612"/>
    </row>
    <row r="38" spans="1:22" ht="21" x14ac:dyDescent="0.25">
      <c r="A38" s="472">
        <v>11</v>
      </c>
      <c r="B38" s="149" t="s">
        <v>160</v>
      </c>
      <c r="C38" s="504">
        <v>6434861.6799999997</v>
      </c>
      <c r="D38" s="507">
        <v>6885302</v>
      </c>
      <c r="E38" s="510" t="s">
        <v>161</v>
      </c>
      <c r="F38" s="169" t="s">
        <v>162</v>
      </c>
      <c r="G38" s="151">
        <v>6816000</v>
      </c>
      <c r="H38" s="512" t="s">
        <v>162</v>
      </c>
      <c r="I38" s="515">
        <v>6815986</v>
      </c>
      <c r="J38" s="152" t="s">
        <v>101</v>
      </c>
      <c r="K38" s="107" t="s">
        <v>163</v>
      </c>
      <c r="L38" s="227" t="s">
        <v>165</v>
      </c>
      <c r="M38" s="501" t="s">
        <v>171</v>
      </c>
      <c r="N38" s="520" t="s">
        <v>168</v>
      </c>
      <c r="O38" s="523"/>
      <c r="P38" s="591">
        <v>242797</v>
      </c>
      <c r="Q38" s="610">
        <v>2565</v>
      </c>
    </row>
    <row r="39" spans="1:22" ht="21" x14ac:dyDescent="0.25">
      <c r="A39" s="493"/>
      <c r="B39" s="153" t="s">
        <v>155</v>
      </c>
      <c r="C39" s="505"/>
      <c r="D39" s="508"/>
      <c r="E39" s="494"/>
      <c r="F39" s="167" t="s">
        <v>164</v>
      </c>
      <c r="G39" s="95">
        <v>6885000</v>
      </c>
      <c r="H39" s="513"/>
      <c r="I39" s="516"/>
      <c r="J39" s="167" t="s">
        <v>105</v>
      </c>
      <c r="K39" s="173"/>
      <c r="L39" s="174"/>
      <c r="M39" s="502"/>
      <c r="N39" s="521"/>
      <c r="O39" s="524"/>
      <c r="P39" s="592"/>
      <c r="Q39" s="611"/>
    </row>
    <row r="40" spans="1:22" ht="21" x14ac:dyDescent="0.25">
      <c r="A40" s="474"/>
      <c r="B40" s="115" t="s">
        <v>166</v>
      </c>
      <c r="C40" s="506"/>
      <c r="D40" s="509"/>
      <c r="E40" s="511"/>
      <c r="F40" s="168" t="s">
        <v>138</v>
      </c>
      <c r="G40" s="157">
        <v>6885300</v>
      </c>
      <c r="H40" s="514"/>
      <c r="I40" s="517"/>
      <c r="J40" s="168"/>
      <c r="K40" s="171"/>
      <c r="L40" s="172"/>
      <c r="M40" s="503"/>
      <c r="N40" s="522"/>
      <c r="O40" s="525"/>
      <c r="P40" s="593"/>
      <c r="Q40" s="612"/>
      <c r="S40" s="308"/>
      <c r="T40" s="307"/>
      <c r="U40" s="310"/>
      <c r="V40" s="309"/>
    </row>
    <row r="41" spans="1:22" ht="21" x14ac:dyDescent="0.35">
      <c r="A41" s="472">
        <v>12</v>
      </c>
      <c r="B41" s="107" t="s">
        <v>173</v>
      </c>
      <c r="C41" s="475">
        <v>467200</v>
      </c>
      <c r="D41" s="475">
        <v>490871</v>
      </c>
      <c r="E41" s="479" t="s">
        <v>99</v>
      </c>
      <c r="F41" s="482" t="s">
        <v>162</v>
      </c>
      <c r="G41" s="485">
        <v>483503</v>
      </c>
      <c r="H41" s="482" t="s">
        <v>162</v>
      </c>
      <c r="I41" s="485">
        <v>483503</v>
      </c>
      <c r="J41" s="112" t="s">
        <v>139</v>
      </c>
      <c r="K41" s="201" t="s">
        <v>174</v>
      </c>
      <c r="L41" s="94" t="s">
        <v>176</v>
      </c>
      <c r="M41" s="501" t="s">
        <v>213</v>
      </c>
      <c r="N41" s="520" t="s">
        <v>168</v>
      </c>
      <c r="O41" s="523"/>
      <c r="P41" s="591">
        <v>242828</v>
      </c>
      <c r="Q41" s="610">
        <v>2565</v>
      </c>
    </row>
    <row r="42" spans="1:22" ht="21" x14ac:dyDescent="0.25">
      <c r="A42" s="473"/>
      <c r="B42" s="94" t="s">
        <v>175</v>
      </c>
      <c r="C42" s="476"/>
      <c r="D42" s="476"/>
      <c r="E42" s="480"/>
      <c r="F42" s="483"/>
      <c r="G42" s="486"/>
      <c r="H42" s="483"/>
      <c r="I42" s="486"/>
      <c r="J42" s="87" t="s">
        <v>105</v>
      </c>
      <c r="K42" s="182"/>
      <c r="L42" s="183"/>
      <c r="M42" s="502"/>
      <c r="N42" s="521"/>
      <c r="O42" s="524"/>
      <c r="P42" s="592"/>
      <c r="Q42" s="611"/>
    </row>
    <row r="43" spans="1:22" ht="21" x14ac:dyDescent="0.25">
      <c r="A43" s="474"/>
      <c r="B43" s="115" t="s">
        <v>177</v>
      </c>
      <c r="C43" s="477"/>
      <c r="D43" s="478"/>
      <c r="E43" s="481"/>
      <c r="F43" s="484"/>
      <c r="G43" s="487"/>
      <c r="H43" s="484"/>
      <c r="I43" s="487"/>
      <c r="J43" s="118"/>
      <c r="K43" s="182"/>
      <c r="L43" s="184"/>
      <c r="M43" s="503"/>
      <c r="N43" s="522"/>
      <c r="O43" s="525"/>
      <c r="P43" s="593"/>
      <c r="Q43" s="612"/>
    </row>
    <row r="44" spans="1:22" ht="21" x14ac:dyDescent="0.25">
      <c r="A44" s="472">
        <v>13</v>
      </c>
      <c r="B44" s="107" t="s">
        <v>178</v>
      </c>
      <c r="C44" s="475">
        <v>29600</v>
      </c>
      <c r="D44" s="475">
        <v>31672</v>
      </c>
      <c r="E44" s="479" t="s">
        <v>99</v>
      </c>
      <c r="F44" s="203" t="s">
        <v>179</v>
      </c>
      <c r="G44" s="206">
        <v>31672</v>
      </c>
      <c r="H44" s="482" t="s">
        <v>179</v>
      </c>
      <c r="I44" s="485">
        <v>31672</v>
      </c>
      <c r="J44" s="112" t="s">
        <v>101</v>
      </c>
      <c r="K44" s="107" t="s">
        <v>180</v>
      </c>
      <c r="L44" s="94" t="s">
        <v>183</v>
      </c>
      <c r="M44" s="501" t="s">
        <v>170</v>
      </c>
      <c r="N44" s="520" t="s">
        <v>168</v>
      </c>
      <c r="O44" s="523"/>
      <c r="P44" s="591">
        <v>242828</v>
      </c>
      <c r="Q44" s="610" t="s">
        <v>218</v>
      </c>
    </row>
    <row r="45" spans="1:22" ht="21" x14ac:dyDescent="0.25">
      <c r="A45" s="493"/>
      <c r="B45" s="97" t="s">
        <v>181</v>
      </c>
      <c r="C45" s="476"/>
      <c r="D45" s="476"/>
      <c r="E45" s="480"/>
      <c r="F45" s="208" t="s">
        <v>182</v>
      </c>
      <c r="G45" s="96">
        <v>39590</v>
      </c>
      <c r="H45" s="483"/>
      <c r="I45" s="486"/>
      <c r="J45" s="87" t="s">
        <v>105</v>
      </c>
      <c r="K45" s="182"/>
      <c r="L45" s="183"/>
      <c r="M45" s="502"/>
      <c r="N45" s="521"/>
      <c r="O45" s="524"/>
      <c r="P45" s="592"/>
      <c r="Q45" s="611"/>
    </row>
    <row r="46" spans="1:22" ht="21" x14ac:dyDescent="0.25">
      <c r="A46" s="474"/>
      <c r="B46" s="119" t="s">
        <v>184</v>
      </c>
      <c r="C46" s="478"/>
      <c r="D46" s="478"/>
      <c r="E46" s="481"/>
      <c r="F46" s="209" t="s">
        <v>185</v>
      </c>
      <c r="G46" s="117">
        <v>43549</v>
      </c>
      <c r="H46" s="484"/>
      <c r="I46" s="487"/>
      <c r="J46" s="119"/>
      <c r="K46" s="182"/>
      <c r="L46" s="184"/>
      <c r="M46" s="503"/>
      <c r="N46" s="522"/>
      <c r="O46" s="525"/>
      <c r="P46" s="593"/>
      <c r="Q46" s="612"/>
    </row>
    <row r="47" spans="1:22" ht="21" x14ac:dyDescent="0.25">
      <c r="A47" s="472">
        <v>14</v>
      </c>
      <c r="B47" s="107" t="s">
        <v>173</v>
      </c>
      <c r="C47" s="476">
        <v>467200</v>
      </c>
      <c r="D47" s="476">
        <v>443512</v>
      </c>
      <c r="E47" s="480" t="s">
        <v>99</v>
      </c>
      <c r="F47" s="482" t="s">
        <v>186</v>
      </c>
      <c r="G47" s="485">
        <v>436599</v>
      </c>
      <c r="H47" s="482" t="s">
        <v>186</v>
      </c>
      <c r="I47" s="485">
        <v>436599</v>
      </c>
      <c r="J47" s="112" t="s">
        <v>139</v>
      </c>
      <c r="K47" s="107" t="s">
        <v>187</v>
      </c>
      <c r="L47" s="94" t="s">
        <v>183</v>
      </c>
      <c r="M47" s="501" t="s">
        <v>213</v>
      </c>
      <c r="N47" s="520" t="s">
        <v>168</v>
      </c>
      <c r="O47" s="523"/>
      <c r="P47" s="591">
        <v>242828</v>
      </c>
      <c r="Q47" s="610" t="s">
        <v>218</v>
      </c>
    </row>
    <row r="48" spans="1:22" ht="21" x14ac:dyDescent="0.25">
      <c r="A48" s="493"/>
      <c r="B48" s="94" t="s">
        <v>175</v>
      </c>
      <c r="C48" s="476"/>
      <c r="D48" s="476"/>
      <c r="E48" s="494"/>
      <c r="F48" s="483"/>
      <c r="G48" s="486"/>
      <c r="H48" s="483"/>
      <c r="I48" s="486"/>
      <c r="J48" s="87" t="s">
        <v>105</v>
      </c>
      <c r="K48" s="182"/>
      <c r="L48" s="183"/>
      <c r="M48" s="502"/>
      <c r="N48" s="521"/>
      <c r="O48" s="524"/>
      <c r="P48" s="592"/>
      <c r="Q48" s="611"/>
    </row>
    <row r="49" spans="1:22" ht="21" x14ac:dyDescent="0.25">
      <c r="A49" s="474"/>
      <c r="B49" s="115" t="s">
        <v>188</v>
      </c>
      <c r="C49" s="478"/>
      <c r="D49" s="478"/>
      <c r="E49" s="481"/>
      <c r="F49" s="484"/>
      <c r="G49" s="487"/>
      <c r="H49" s="484"/>
      <c r="I49" s="487"/>
      <c r="J49" s="209"/>
      <c r="K49" s="228"/>
      <c r="L49" s="184"/>
      <c r="M49" s="503"/>
      <c r="N49" s="522"/>
      <c r="O49" s="525"/>
      <c r="P49" s="593"/>
      <c r="Q49" s="612"/>
    </row>
    <row r="50" spans="1:22" ht="21" x14ac:dyDescent="0.25">
      <c r="A50" s="472">
        <v>15</v>
      </c>
      <c r="B50" s="97" t="s">
        <v>189</v>
      </c>
      <c r="C50" s="476">
        <v>465000</v>
      </c>
      <c r="D50" s="476">
        <v>491982</v>
      </c>
      <c r="E50" s="480" t="s">
        <v>99</v>
      </c>
      <c r="F50" s="482" t="s">
        <v>190</v>
      </c>
      <c r="G50" s="485">
        <v>484790</v>
      </c>
      <c r="H50" s="482" t="s">
        <v>190</v>
      </c>
      <c r="I50" s="485">
        <v>484790</v>
      </c>
      <c r="J50" s="112"/>
      <c r="K50" s="182"/>
      <c r="L50" s="183"/>
      <c r="M50" s="501" t="s">
        <v>214</v>
      </c>
      <c r="N50" s="520" t="s">
        <v>168</v>
      </c>
      <c r="O50" s="523"/>
      <c r="P50" s="606">
        <v>242828</v>
      </c>
      <c r="Q50" s="610">
        <v>2565</v>
      </c>
    </row>
    <row r="51" spans="1:22" ht="21" x14ac:dyDescent="0.25">
      <c r="A51" s="493"/>
      <c r="B51" s="97" t="s">
        <v>191</v>
      </c>
      <c r="C51" s="476"/>
      <c r="D51" s="476"/>
      <c r="E51" s="480"/>
      <c r="F51" s="483"/>
      <c r="G51" s="486"/>
      <c r="H51" s="483"/>
      <c r="I51" s="486"/>
      <c r="J51" s="87" t="s">
        <v>139</v>
      </c>
      <c r="K51" s="94" t="s">
        <v>192</v>
      </c>
      <c r="L51" s="94" t="s">
        <v>183</v>
      </c>
      <c r="M51" s="502"/>
      <c r="N51" s="521"/>
      <c r="O51" s="524"/>
      <c r="P51" s="607"/>
      <c r="Q51" s="611"/>
    </row>
    <row r="52" spans="1:22" ht="21" x14ac:dyDescent="0.25">
      <c r="A52" s="473"/>
      <c r="B52" s="97" t="s">
        <v>155</v>
      </c>
      <c r="C52" s="530"/>
      <c r="D52" s="476"/>
      <c r="E52" s="480"/>
      <c r="F52" s="483"/>
      <c r="G52" s="486"/>
      <c r="H52" s="483"/>
      <c r="I52" s="486"/>
      <c r="J52" s="87" t="s">
        <v>105</v>
      </c>
      <c r="K52" s="182"/>
      <c r="L52" s="183"/>
      <c r="M52" s="502"/>
      <c r="N52" s="521"/>
      <c r="O52" s="524"/>
      <c r="P52" s="607"/>
      <c r="Q52" s="611"/>
    </row>
    <row r="53" spans="1:22" ht="21" x14ac:dyDescent="0.25">
      <c r="A53" s="474"/>
      <c r="B53" s="119" t="s">
        <v>193</v>
      </c>
      <c r="C53" s="478"/>
      <c r="D53" s="478"/>
      <c r="E53" s="481"/>
      <c r="F53" s="484"/>
      <c r="G53" s="487"/>
      <c r="H53" s="484"/>
      <c r="I53" s="487"/>
      <c r="J53" s="209"/>
      <c r="K53" s="182"/>
      <c r="L53" s="184"/>
      <c r="M53" s="503"/>
      <c r="N53" s="522"/>
      <c r="O53" s="525"/>
      <c r="P53" s="613"/>
      <c r="Q53" s="612"/>
    </row>
    <row r="54" spans="1:22" ht="21" x14ac:dyDescent="0.25">
      <c r="A54" s="472">
        <v>16</v>
      </c>
      <c r="B54" s="107" t="s">
        <v>173</v>
      </c>
      <c r="C54" s="475">
        <v>467200</v>
      </c>
      <c r="D54" s="475">
        <v>326998</v>
      </c>
      <c r="E54" s="479" t="s">
        <v>99</v>
      </c>
      <c r="F54" s="482" t="s">
        <v>194</v>
      </c>
      <c r="G54" s="485">
        <v>321901</v>
      </c>
      <c r="H54" s="482" t="s">
        <v>194</v>
      </c>
      <c r="I54" s="485">
        <v>321901</v>
      </c>
      <c r="J54" s="112" t="s">
        <v>139</v>
      </c>
      <c r="K54" s="107" t="s">
        <v>195</v>
      </c>
      <c r="L54" s="94" t="s">
        <v>196</v>
      </c>
      <c r="M54" s="501" t="s">
        <v>213</v>
      </c>
      <c r="N54" s="520" t="s">
        <v>168</v>
      </c>
      <c r="O54" s="527"/>
      <c r="P54" s="591">
        <v>242828</v>
      </c>
      <c r="Q54" s="610" t="s">
        <v>218</v>
      </c>
    </row>
    <row r="55" spans="1:22" ht="21" x14ac:dyDescent="0.25">
      <c r="A55" s="493"/>
      <c r="B55" s="94" t="s">
        <v>175</v>
      </c>
      <c r="C55" s="476"/>
      <c r="D55" s="476"/>
      <c r="E55" s="480"/>
      <c r="F55" s="483"/>
      <c r="G55" s="486"/>
      <c r="H55" s="483"/>
      <c r="I55" s="486"/>
      <c r="J55" s="87" t="s">
        <v>105</v>
      </c>
      <c r="K55" s="182"/>
      <c r="L55" s="183"/>
      <c r="M55" s="502"/>
      <c r="N55" s="521"/>
      <c r="O55" s="528"/>
      <c r="P55" s="592"/>
      <c r="Q55" s="611"/>
    </row>
    <row r="56" spans="1:22" ht="21" x14ac:dyDescent="0.25">
      <c r="A56" s="474"/>
      <c r="B56" s="115" t="s">
        <v>197</v>
      </c>
      <c r="C56" s="478"/>
      <c r="D56" s="478"/>
      <c r="E56" s="481"/>
      <c r="F56" s="484"/>
      <c r="G56" s="487"/>
      <c r="H56" s="484"/>
      <c r="I56" s="487"/>
      <c r="J56" s="209"/>
      <c r="K56" s="182"/>
      <c r="L56" s="184"/>
      <c r="M56" s="503"/>
      <c r="N56" s="522"/>
      <c r="O56" s="529"/>
      <c r="P56" s="593"/>
      <c r="Q56" s="612"/>
    </row>
    <row r="57" spans="1:22" ht="21" x14ac:dyDescent="0.35">
      <c r="A57" s="472">
        <v>17</v>
      </c>
      <c r="B57" s="97" t="s">
        <v>198</v>
      </c>
      <c r="C57" s="475">
        <v>24440</v>
      </c>
      <c r="D57" s="475">
        <v>26150.799999999999</v>
      </c>
      <c r="E57" s="479" t="s">
        <v>99</v>
      </c>
      <c r="F57" s="204" t="s">
        <v>132</v>
      </c>
      <c r="G57" s="207">
        <v>26150.799999999999</v>
      </c>
      <c r="H57" s="482" t="s">
        <v>132</v>
      </c>
      <c r="I57" s="485">
        <v>26150.799999999999</v>
      </c>
      <c r="J57" s="123" t="s">
        <v>101</v>
      </c>
      <c r="K57" s="124" t="s">
        <v>199</v>
      </c>
      <c r="L57" s="94" t="s">
        <v>202</v>
      </c>
      <c r="M57" s="501" t="s">
        <v>215</v>
      </c>
      <c r="N57" s="520" t="s">
        <v>168</v>
      </c>
      <c r="O57" s="527"/>
      <c r="P57" s="591">
        <v>242828</v>
      </c>
      <c r="Q57" s="610" t="s">
        <v>218</v>
      </c>
    </row>
    <row r="58" spans="1:22" ht="21" x14ac:dyDescent="0.25">
      <c r="A58" s="493"/>
      <c r="B58" s="97" t="s">
        <v>200</v>
      </c>
      <c r="C58" s="476"/>
      <c r="D58" s="476"/>
      <c r="E58" s="480"/>
      <c r="F58" s="208" t="s">
        <v>201</v>
      </c>
      <c r="G58" s="96">
        <v>27820</v>
      </c>
      <c r="H58" s="483"/>
      <c r="I58" s="486"/>
      <c r="J58" s="125" t="s">
        <v>105</v>
      </c>
      <c r="K58" s="182"/>
      <c r="L58" s="183"/>
      <c r="M58" s="502"/>
      <c r="N58" s="521"/>
      <c r="O58" s="528"/>
      <c r="P58" s="592"/>
      <c r="Q58" s="611"/>
    </row>
    <row r="59" spans="1:22" ht="21" x14ac:dyDescent="0.25">
      <c r="A59" s="474"/>
      <c r="B59" s="119"/>
      <c r="C59" s="478"/>
      <c r="D59" s="478"/>
      <c r="E59" s="481"/>
      <c r="F59" s="209" t="s">
        <v>203</v>
      </c>
      <c r="G59" s="117">
        <v>28547.599999999999</v>
      </c>
      <c r="H59" s="484"/>
      <c r="I59" s="487"/>
      <c r="J59" s="209"/>
      <c r="K59" s="228"/>
      <c r="L59" s="184"/>
      <c r="M59" s="503"/>
      <c r="N59" s="522"/>
      <c r="O59" s="529"/>
      <c r="P59" s="593"/>
      <c r="Q59" s="612"/>
    </row>
    <row r="60" spans="1:22" ht="21" x14ac:dyDescent="0.35">
      <c r="A60" s="472">
        <v>18</v>
      </c>
      <c r="B60" s="92" t="s">
        <v>205</v>
      </c>
      <c r="C60" s="475">
        <v>1800000</v>
      </c>
      <c r="D60" s="475">
        <v>1907684.81</v>
      </c>
      <c r="E60" s="479" t="s">
        <v>19</v>
      </c>
      <c r="F60" s="482" t="s">
        <v>206</v>
      </c>
      <c r="G60" s="485">
        <v>1925900</v>
      </c>
      <c r="H60" s="482" t="s">
        <v>206</v>
      </c>
      <c r="I60" s="485">
        <v>1907684.81</v>
      </c>
      <c r="J60" s="205" t="s">
        <v>139</v>
      </c>
      <c r="K60" s="201" t="s">
        <v>207</v>
      </c>
      <c r="L60" s="107" t="s">
        <v>208</v>
      </c>
      <c r="M60" s="501" t="s">
        <v>216</v>
      </c>
      <c r="N60" s="520" t="s">
        <v>168</v>
      </c>
      <c r="O60" s="523"/>
      <c r="P60" s="591">
        <v>242828</v>
      </c>
      <c r="Q60" s="610" t="s">
        <v>218</v>
      </c>
    </row>
    <row r="61" spans="1:22" ht="21" x14ac:dyDescent="0.25">
      <c r="A61" s="493"/>
      <c r="B61" s="89" t="s">
        <v>141</v>
      </c>
      <c r="C61" s="476"/>
      <c r="D61" s="476"/>
      <c r="E61" s="480"/>
      <c r="F61" s="483"/>
      <c r="G61" s="486"/>
      <c r="H61" s="483"/>
      <c r="I61" s="486"/>
      <c r="J61" s="87" t="s">
        <v>105</v>
      </c>
      <c r="K61" s="182"/>
      <c r="L61" s="183"/>
      <c r="M61" s="502"/>
      <c r="N61" s="521"/>
      <c r="O61" s="524"/>
      <c r="P61" s="592"/>
      <c r="Q61" s="611"/>
    </row>
    <row r="62" spans="1:22" ht="21" x14ac:dyDescent="0.25">
      <c r="A62" s="474"/>
      <c r="B62" s="143" t="s">
        <v>209</v>
      </c>
      <c r="C62" s="477"/>
      <c r="D62" s="478"/>
      <c r="E62" s="481"/>
      <c r="F62" s="484"/>
      <c r="G62" s="487"/>
      <c r="H62" s="484"/>
      <c r="I62" s="487"/>
      <c r="J62" s="202"/>
      <c r="K62" s="228"/>
      <c r="L62" s="184"/>
      <c r="M62" s="503"/>
      <c r="N62" s="522"/>
      <c r="O62" s="525"/>
      <c r="P62" s="593"/>
      <c r="Q62" s="612"/>
      <c r="S62" s="308"/>
      <c r="T62" s="307"/>
      <c r="U62" s="310"/>
      <c r="V62" s="309"/>
    </row>
    <row r="63" spans="1:22" ht="21" customHeight="1" x14ac:dyDescent="0.35">
      <c r="A63" s="472">
        <v>19</v>
      </c>
      <c r="B63" s="107" t="s">
        <v>173</v>
      </c>
      <c r="C63" s="475">
        <v>320000</v>
      </c>
      <c r="D63" s="475">
        <v>331699</v>
      </c>
      <c r="E63" s="479" t="s">
        <v>99</v>
      </c>
      <c r="F63" s="482" t="s">
        <v>223</v>
      </c>
      <c r="G63" s="485">
        <v>326727</v>
      </c>
      <c r="H63" s="482" t="s">
        <v>223</v>
      </c>
      <c r="I63" s="485">
        <v>326727</v>
      </c>
      <c r="J63" s="112" t="s">
        <v>139</v>
      </c>
      <c r="K63" s="201" t="s">
        <v>224</v>
      </c>
      <c r="L63" s="114" t="s">
        <v>225</v>
      </c>
      <c r="M63" s="501" t="s">
        <v>213</v>
      </c>
      <c r="N63" s="520" t="s">
        <v>168</v>
      </c>
      <c r="O63" s="215"/>
      <c r="P63" s="591">
        <v>242858</v>
      </c>
      <c r="Q63" s="610" t="s">
        <v>218</v>
      </c>
    </row>
    <row r="64" spans="1:22" ht="21" customHeight="1" x14ac:dyDescent="0.25">
      <c r="A64" s="473"/>
      <c r="B64" s="94" t="s">
        <v>175</v>
      </c>
      <c r="C64" s="476"/>
      <c r="D64" s="476"/>
      <c r="E64" s="480"/>
      <c r="F64" s="483"/>
      <c r="G64" s="486"/>
      <c r="H64" s="483"/>
      <c r="I64" s="486"/>
      <c r="J64" s="87" t="s">
        <v>105</v>
      </c>
      <c r="K64" s="114"/>
      <c r="L64" s="183"/>
      <c r="M64" s="502"/>
      <c r="N64" s="539"/>
      <c r="O64" s="216"/>
      <c r="P64" s="592"/>
      <c r="Q64" s="611"/>
    </row>
    <row r="65" spans="1:17" ht="21" customHeight="1" x14ac:dyDescent="0.25">
      <c r="A65" s="474"/>
      <c r="B65" s="115" t="s">
        <v>226</v>
      </c>
      <c r="C65" s="478"/>
      <c r="D65" s="478"/>
      <c r="E65" s="481"/>
      <c r="F65" s="484"/>
      <c r="G65" s="487"/>
      <c r="H65" s="484"/>
      <c r="I65" s="495"/>
      <c r="J65" s="118"/>
      <c r="K65" s="118"/>
      <c r="L65" s="183"/>
      <c r="M65" s="503"/>
      <c r="N65" s="584"/>
      <c r="O65" s="217"/>
      <c r="P65" s="593"/>
      <c r="Q65" s="612"/>
    </row>
    <row r="66" spans="1:17" ht="21" customHeight="1" x14ac:dyDescent="0.25">
      <c r="A66" s="472">
        <v>20</v>
      </c>
      <c r="B66" s="107" t="s">
        <v>227</v>
      </c>
      <c r="C66" s="504">
        <v>1840000</v>
      </c>
      <c r="D66" s="507">
        <v>1964123</v>
      </c>
      <c r="E66" s="479" t="s">
        <v>161</v>
      </c>
      <c r="F66" s="226" t="s">
        <v>228</v>
      </c>
      <c r="G66" s="218">
        <v>1948500</v>
      </c>
      <c r="H66" s="559" t="s">
        <v>228</v>
      </c>
      <c r="I66" s="624">
        <v>1948410</v>
      </c>
      <c r="J66" s="226"/>
      <c r="K66" s="248"/>
      <c r="L66" s="107"/>
      <c r="M66" s="501" t="s">
        <v>251</v>
      </c>
      <c r="N66" s="520" t="s">
        <v>168</v>
      </c>
      <c r="O66" s="627"/>
      <c r="P66" s="591">
        <v>242858</v>
      </c>
      <c r="Q66" s="610" t="s">
        <v>218</v>
      </c>
    </row>
    <row r="67" spans="1:17" ht="21" customHeight="1" x14ac:dyDescent="0.25">
      <c r="A67" s="493"/>
      <c r="B67" s="94" t="s">
        <v>229</v>
      </c>
      <c r="C67" s="554"/>
      <c r="D67" s="556"/>
      <c r="E67" s="480"/>
      <c r="F67" s="219" t="s">
        <v>162</v>
      </c>
      <c r="G67" s="96">
        <v>1960123</v>
      </c>
      <c r="H67" s="560"/>
      <c r="I67" s="570"/>
      <c r="J67" s="229"/>
      <c r="K67" s="245"/>
      <c r="L67" s="183"/>
      <c r="M67" s="502"/>
      <c r="N67" s="539"/>
      <c r="O67" s="628"/>
      <c r="P67" s="592"/>
      <c r="Q67" s="611"/>
    </row>
    <row r="68" spans="1:17" ht="21" customHeight="1" x14ac:dyDescent="0.35">
      <c r="A68" s="493"/>
      <c r="B68" s="94" t="s">
        <v>230</v>
      </c>
      <c r="C68" s="554"/>
      <c r="D68" s="556"/>
      <c r="E68" s="480"/>
      <c r="F68" s="219" t="s">
        <v>206</v>
      </c>
      <c r="G68" s="96">
        <v>1962000</v>
      </c>
      <c r="H68" s="560"/>
      <c r="I68" s="570"/>
      <c r="J68" s="219" t="s">
        <v>101</v>
      </c>
      <c r="K68" s="249" t="s">
        <v>231</v>
      </c>
      <c r="L68" s="94" t="s">
        <v>233</v>
      </c>
      <c r="M68" s="502"/>
      <c r="N68" s="539"/>
      <c r="O68" s="628"/>
      <c r="P68" s="592"/>
      <c r="Q68" s="611"/>
    </row>
    <row r="69" spans="1:17" ht="21" customHeight="1" x14ac:dyDescent="0.25">
      <c r="A69" s="493"/>
      <c r="B69" s="94"/>
      <c r="C69" s="554"/>
      <c r="D69" s="556"/>
      <c r="E69" s="480"/>
      <c r="F69" s="219" t="s">
        <v>232</v>
      </c>
      <c r="G69" s="96">
        <v>1964000</v>
      </c>
      <c r="H69" s="560"/>
      <c r="I69" s="570"/>
      <c r="J69" s="219" t="s">
        <v>105</v>
      </c>
      <c r="K69" s="237"/>
      <c r="L69" s="183"/>
      <c r="M69" s="502"/>
      <c r="N69" s="539"/>
      <c r="O69" s="628"/>
      <c r="P69" s="592"/>
      <c r="Q69" s="611"/>
    </row>
    <row r="70" spans="1:17" ht="21" customHeight="1" x14ac:dyDescent="0.25">
      <c r="A70" s="493"/>
      <c r="B70" s="94"/>
      <c r="C70" s="554"/>
      <c r="D70" s="556"/>
      <c r="E70" s="480"/>
      <c r="F70" s="219" t="s">
        <v>186</v>
      </c>
      <c r="G70" s="96">
        <v>1964000</v>
      </c>
      <c r="H70" s="560"/>
      <c r="I70" s="570"/>
      <c r="J70" s="229"/>
      <c r="K70" s="245"/>
      <c r="L70" s="183"/>
      <c r="M70" s="502"/>
      <c r="N70" s="539"/>
      <c r="O70" s="628"/>
      <c r="P70" s="592"/>
      <c r="Q70" s="611"/>
    </row>
    <row r="71" spans="1:17" ht="21" customHeight="1" x14ac:dyDescent="0.25">
      <c r="A71" s="474"/>
      <c r="B71" s="94"/>
      <c r="C71" s="555"/>
      <c r="D71" s="557"/>
      <c r="E71" s="481"/>
      <c r="F71" s="220" t="s">
        <v>234</v>
      </c>
      <c r="G71" s="96">
        <v>1965000</v>
      </c>
      <c r="H71" s="561"/>
      <c r="I71" s="571"/>
      <c r="J71" s="229"/>
      <c r="K71" s="245"/>
      <c r="L71" s="184"/>
      <c r="M71" s="503"/>
      <c r="N71" s="584"/>
      <c r="O71" s="629"/>
      <c r="P71" s="593"/>
      <c r="Q71" s="612"/>
    </row>
    <row r="72" spans="1:17" ht="21" customHeight="1" x14ac:dyDescent="0.35">
      <c r="A72" s="472">
        <v>21</v>
      </c>
      <c r="B72" s="107" t="s">
        <v>227</v>
      </c>
      <c r="C72" s="507">
        <v>1840000</v>
      </c>
      <c r="D72" s="507">
        <v>1964009</v>
      </c>
      <c r="E72" s="479" t="s">
        <v>161</v>
      </c>
      <c r="F72" s="229" t="s">
        <v>232</v>
      </c>
      <c r="G72" s="218">
        <v>1950000</v>
      </c>
      <c r="H72" s="559" t="s">
        <v>232</v>
      </c>
      <c r="I72" s="515">
        <v>1949876</v>
      </c>
      <c r="J72" s="226"/>
      <c r="K72" s="248"/>
      <c r="L72" s="253"/>
      <c r="M72" s="631" t="s">
        <v>251</v>
      </c>
      <c r="N72" s="630" t="s">
        <v>168</v>
      </c>
      <c r="O72" s="627"/>
      <c r="P72" s="591">
        <v>242858</v>
      </c>
      <c r="Q72" s="603" t="s">
        <v>218</v>
      </c>
    </row>
    <row r="73" spans="1:17" ht="21" customHeight="1" x14ac:dyDescent="0.35">
      <c r="A73" s="493"/>
      <c r="B73" s="94" t="s">
        <v>235</v>
      </c>
      <c r="C73" s="556"/>
      <c r="D73" s="556"/>
      <c r="E73" s="480"/>
      <c r="F73" s="219" t="s">
        <v>162</v>
      </c>
      <c r="G73" s="96">
        <v>1964000</v>
      </c>
      <c r="H73" s="560"/>
      <c r="I73" s="570"/>
      <c r="J73" s="219" t="s">
        <v>101</v>
      </c>
      <c r="K73" s="249" t="s">
        <v>236</v>
      </c>
      <c r="L73" s="230" t="s">
        <v>238</v>
      </c>
      <c r="M73" s="631"/>
      <c r="N73" s="630"/>
      <c r="O73" s="628"/>
      <c r="P73" s="592"/>
      <c r="Q73" s="604"/>
    </row>
    <row r="74" spans="1:17" ht="21" customHeight="1" x14ac:dyDescent="0.25">
      <c r="A74" s="493"/>
      <c r="B74" s="94" t="s">
        <v>237</v>
      </c>
      <c r="C74" s="556"/>
      <c r="D74" s="556"/>
      <c r="E74" s="480"/>
      <c r="F74" s="219" t="s">
        <v>228</v>
      </c>
      <c r="G74" s="96">
        <v>1964000</v>
      </c>
      <c r="H74" s="560"/>
      <c r="I74" s="570"/>
      <c r="J74" s="219" t="s">
        <v>105</v>
      </c>
      <c r="K74" s="237"/>
      <c r="L74" s="254"/>
      <c r="M74" s="631"/>
      <c r="N74" s="630"/>
      <c r="O74" s="628"/>
      <c r="P74" s="592"/>
      <c r="Q74" s="604"/>
    </row>
    <row r="75" spans="1:17" ht="21" customHeight="1" x14ac:dyDescent="0.25">
      <c r="A75" s="493"/>
      <c r="B75" s="231"/>
      <c r="C75" s="556"/>
      <c r="D75" s="556"/>
      <c r="E75" s="480"/>
      <c r="F75" s="219" t="s">
        <v>186</v>
      </c>
      <c r="G75" s="96">
        <v>1964000</v>
      </c>
      <c r="H75" s="560"/>
      <c r="I75" s="570"/>
      <c r="J75" s="232"/>
      <c r="K75" s="250"/>
      <c r="L75" s="254"/>
      <c r="M75" s="631"/>
      <c r="N75" s="630"/>
      <c r="O75" s="628"/>
      <c r="P75" s="592"/>
      <c r="Q75" s="604"/>
    </row>
    <row r="76" spans="1:17" ht="21" customHeight="1" x14ac:dyDescent="0.25">
      <c r="A76" s="474"/>
      <c r="B76" s="231"/>
      <c r="C76" s="557"/>
      <c r="D76" s="557"/>
      <c r="E76" s="481"/>
      <c r="F76" s="220" t="s">
        <v>234</v>
      </c>
      <c r="G76" s="96">
        <v>1964009</v>
      </c>
      <c r="H76" s="561"/>
      <c r="I76" s="571"/>
      <c r="J76" s="232"/>
      <c r="K76" s="250"/>
      <c r="L76" s="255"/>
      <c r="M76" s="631"/>
      <c r="N76" s="630"/>
      <c r="O76" s="629"/>
      <c r="P76" s="592"/>
      <c r="Q76" s="605"/>
    </row>
    <row r="77" spans="1:17" ht="21" customHeight="1" x14ac:dyDescent="0.35">
      <c r="A77" s="472">
        <v>22</v>
      </c>
      <c r="B77" s="233" t="s">
        <v>239</v>
      </c>
      <c r="C77" s="546">
        <v>1810054</v>
      </c>
      <c r="D77" s="546">
        <v>1936757.78</v>
      </c>
      <c r="E77" s="472" t="s">
        <v>161</v>
      </c>
      <c r="F77" s="225" t="s">
        <v>240</v>
      </c>
      <c r="G77" s="234">
        <v>1882028.35</v>
      </c>
      <c r="H77" s="490" t="s">
        <v>240</v>
      </c>
      <c r="I77" s="567">
        <v>1882028.35</v>
      </c>
      <c r="J77" s="235"/>
      <c r="K77" s="251"/>
      <c r="L77" s="201"/>
      <c r="M77" s="631" t="s">
        <v>252</v>
      </c>
      <c r="N77" s="630" t="s">
        <v>168</v>
      </c>
      <c r="O77" s="627"/>
      <c r="P77" s="591">
        <v>242858</v>
      </c>
      <c r="Q77" s="603" t="s">
        <v>218</v>
      </c>
    </row>
    <row r="78" spans="1:17" ht="21" customHeight="1" x14ac:dyDescent="0.35">
      <c r="A78" s="493"/>
      <c r="B78" s="231" t="s">
        <v>141</v>
      </c>
      <c r="C78" s="562"/>
      <c r="D78" s="562"/>
      <c r="E78" s="493"/>
      <c r="F78" s="214" t="s">
        <v>241</v>
      </c>
      <c r="G78" s="236">
        <v>1936000</v>
      </c>
      <c r="H78" s="625"/>
      <c r="I78" s="568"/>
      <c r="J78" s="219" t="s">
        <v>101</v>
      </c>
      <c r="K78" s="249" t="s">
        <v>242</v>
      </c>
      <c r="L78" s="230" t="s">
        <v>245</v>
      </c>
      <c r="M78" s="631"/>
      <c r="N78" s="630"/>
      <c r="O78" s="628"/>
      <c r="P78" s="592"/>
      <c r="Q78" s="604"/>
    </row>
    <row r="79" spans="1:17" ht="21" customHeight="1" x14ac:dyDescent="0.25">
      <c r="A79" s="493"/>
      <c r="B79" s="231" t="s">
        <v>243</v>
      </c>
      <c r="C79" s="562"/>
      <c r="D79" s="562"/>
      <c r="E79" s="493"/>
      <c r="F79" s="214" t="s">
        <v>244</v>
      </c>
      <c r="G79" s="236">
        <v>1936700</v>
      </c>
      <c r="H79" s="625"/>
      <c r="I79" s="568"/>
      <c r="J79" s="219" t="s">
        <v>105</v>
      </c>
      <c r="K79" s="237"/>
      <c r="L79" s="183"/>
      <c r="M79" s="631"/>
      <c r="N79" s="630"/>
      <c r="O79" s="628"/>
      <c r="P79" s="592"/>
      <c r="Q79" s="604"/>
    </row>
    <row r="80" spans="1:17" ht="21" customHeight="1" x14ac:dyDescent="0.25">
      <c r="A80" s="474"/>
      <c r="B80" s="231"/>
      <c r="C80" s="563"/>
      <c r="D80" s="563"/>
      <c r="E80" s="474"/>
      <c r="F80" s="214" t="s">
        <v>246</v>
      </c>
      <c r="G80" s="236">
        <v>1936757</v>
      </c>
      <c r="H80" s="626"/>
      <c r="I80" s="569"/>
      <c r="J80" s="232"/>
      <c r="K80" s="250"/>
      <c r="L80" s="184"/>
      <c r="M80" s="631"/>
      <c r="N80" s="630"/>
      <c r="O80" s="629"/>
      <c r="P80" s="593"/>
      <c r="Q80" s="605"/>
    </row>
    <row r="81" spans="1:22" ht="21" customHeight="1" x14ac:dyDescent="0.35">
      <c r="A81" s="472">
        <v>23</v>
      </c>
      <c r="B81" s="107" t="s">
        <v>227</v>
      </c>
      <c r="C81" s="507">
        <v>2800000</v>
      </c>
      <c r="D81" s="507">
        <v>2879409</v>
      </c>
      <c r="E81" s="479" t="s">
        <v>161</v>
      </c>
      <c r="F81" s="226" t="s">
        <v>228</v>
      </c>
      <c r="G81" s="218">
        <v>2859000</v>
      </c>
      <c r="H81" s="559" t="s">
        <v>228</v>
      </c>
      <c r="I81" s="515">
        <v>2858761</v>
      </c>
      <c r="J81" s="226"/>
      <c r="K81" s="248"/>
      <c r="L81" s="201"/>
      <c r="M81" s="631" t="s">
        <v>251</v>
      </c>
      <c r="N81" s="630" t="s">
        <v>168</v>
      </c>
      <c r="O81" s="627"/>
      <c r="P81" s="591">
        <v>242858</v>
      </c>
      <c r="Q81" s="603" t="s">
        <v>218</v>
      </c>
    </row>
    <row r="82" spans="1:22" ht="21" customHeight="1" x14ac:dyDescent="0.25">
      <c r="A82" s="493"/>
      <c r="B82" s="94" t="s">
        <v>247</v>
      </c>
      <c r="C82" s="556"/>
      <c r="D82" s="556"/>
      <c r="E82" s="480"/>
      <c r="F82" s="219" t="s">
        <v>164</v>
      </c>
      <c r="G82" s="96">
        <v>2876500</v>
      </c>
      <c r="H82" s="560"/>
      <c r="I82" s="570"/>
      <c r="J82" s="229"/>
      <c r="K82" s="245"/>
      <c r="L82" s="183"/>
      <c r="M82" s="631"/>
      <c r="N82" s="630"/>
      <c r="O82" s="628"/>
      <c r="P82" s="592"/>
      <c r="Q82" s="604"/>
    </row>
    <row r="83" spans="1:22" ht="21" customHeight="1" x14ac:dyDescent="0.35">
      <c r="A83" s="493"/>
      <c r="B83" s="94" t="s">
        <v>248</v>
      </c>
      <c r="C83" s="556"/>
      <c r="D83" s="556"/>
      <c r="E83" s="480"/>
      <c r="F83" s="219" t="s">
        <v>206</v>
      </c>
      <c r="G83" s="96">
        <v>2878000</v>
      </c>
      <c r="H83" s="560"/>
      <c r="I83" s="570"/>
      <c r="J83" s="219" t="s">
        <v>101</v>
      </c>
      <c r="K83" s="249" t="s">
        <v>249</v>
      </c>
      <c r="L83" s="230" t="s">
        <v>245</v>
      </c>
      <c r="M83" s="631"/>
      <c r="N83" s="630"/>
      <c r="O83" s="628"/>
      <c r="P83" s="592"/>
      <c r="Q83" s="604"/>
    </row>
    <row r="84" spans="1:22" ht="21" customHeight="1" x14ac:dyDescent="0.25">
      <c r="A84" s="493"/>
      <c r="B84" s="94" t="s">
        <v>250</v>
      </c>
      <c r="C84" s="556"/>
      <c r="D84" s="556"/>
      <c r="E84" s="480"/>
      <c r="F84" s="219" t="s">
        <v>232</v>
      </c>
      <c r="G84" s="96">
        <v>2879000</v>
      </c>
      <c r="H84" s="560"/>
      <c r="I84" s="570"/>
      <c r="J84" s="219" t="s">
        <v>105</v>
      </c>
      <c r="K84" s="237"/>
      <c r="L84" s="183"/>
      <c r="M84" s="631"/>
      <c r="N84" s="630"/>
      <c r="O84" s="628"/>
      <c r="P84" s="592"/>
      <c r="Q84" s="604"/>
    </row>
    <row r="85" spans="1:22" ht="21" customHeight="1" x14ac:dyDescent="0.25">
      <c r="A85" s="493"/>
      <c r="B85" s="94"/>
      <c r="C85" s="556"/>
      <c r="D85" s="556"/>
      <c r="E85" s="480"/>
      <c r="F85" s="219" t="s">
        <v>162</v>
      </c>
      <c r="G85" s="96">
        <v>2879000</v>
      </c>
      <c r="H85" s="560"/>
      <c r="I85" s="570"/>
      <c r="J85" s="219"/>
      <c r="K85" s="237"/>
      <c r="L85" s="183"/>
      <c r="M85" s="631"/>
      <c r="N85" s="630"/>
      <c r="O85" s="628"/>
      <c r="P85" s="592"/>
      <c r="Q85" s="604"/>
    </row>
    <row r="86" spans="1:22" ht="21" customHeight="1" x14ac:dyDescent="0.25">
      <c r="A86" s="474"/>
      <c r="B86" s="115"/>
      <c r="C86" s="557"/>
      <c r="D86" s="557"/>
      <c r="E86" s="481"/>
      <c r="F86" s="220" t="s">
        <v>186</v>
      </c>
      <c r="G86" s="117">
        <v>2879400</v>
      </c>
      <c r="H86" s="561"/>
      <c r="I86" s="571"/>
      <c r="J86" s="220"/>
      <c r="K86" s="252"/>
      <c r="L86" s="184"/>
      <c r="M86" s="631"/>
      <c r="N86" s="630"/>
      <c r="O86" s="629"/>
      <c r="P86" s="593"/>
      <c r="Q86" s="605"/>
      <c r="S86" s="308"/>
      <c r="T86" s="307"/>
      <c r="U86" s="310"/>
      <c r="V86" s="309"/>
    </row>
    <row r="87" spans="1:22" ht="32.25" x14ac:dyDescent="0.25">
      <c r="A87" s="472">
        <v>24</v>
      </c>
      <c r="B87" s="107" t="s">
        <v>227</v>
      </c>
      <c r="C87" s="504">
        <v>9345000</v>
      </c>
      <c r="D87" s="507">
        <v>7988808</v>
      </c>
      <c r="E87" s="479" t="s">
        <v>19</v>
      </c>
      <c r="F87" s="492" t="s">
        <v>164</v>
      </c>
      <c r="G87" s="485">
        <v>6654654</v>
      </c>
      <c r="H87" s="559" t="s">
        <v>164</v>
      </c>
      <c r="I87" s="515">
        <v>6650682</v>
      </c>
      <c r="J87" s="273"/>
      <c r="K87" s="273"/>
      <c r="M87" s="243"/>
      <c r="N87" s="246"/>
      <c r="O87" s="523"/>
      <c r="P87" s="591">
        <v>242889</v>
      </c>
      <c r="Q87" s="603" t="s">
        <v>218</v>
      </c>
    </row>
    <row r="88" spans="1:22" ht="21" x14ac:dyDescent="0.35">
      <c r="A88" s="493"/>
      <c r="B88" s="94" t="s">
        <v>256</v>
      </c>
      <c r="C88" s="554"/>
      <c r="D88" s="556"/>
      <c r="E88" s="480"/>
      <c r="F88" s="558"/>
      <c r="G88" s="486"/>
      <c r="H88" s="560"/>
      <c r="I88" s="570"/>
      <c r="J88" s="269" t="s">
        <v>101</v>
      </c>
      <c r="K88" s="230" t="s">
        <v>257</v>
      </c>
      <c r="L88" s="94" t="s">
        <v>259</v>
      </c>
      <c r="M88" s="502" t="s">
        <v>213</v>
      </c>
      <c r="N88" s="539" t="s">
        <v>168</v>
      </c>
      <c r="O88" s="524"/>
      <c r="P88" s="592"/>
      <c r="Q88" s="604"/>
    </row>
    <row r="89" spans="1:22" ht="21" x14ac:dyDescent="0.25">
      <c r="A89" s="493"/>
      <c r="B89" s="94" t="s">
        <v>258</v>
      </c>
      <c r="C89" s="554"/>
      <c r="D89" s="556"/>
      <c r="E89" s="480"/>
      <c r="F89" s="269" t="s">
        <v>194</v>
      </c>
      <c r="G89" s="96">
        <v>7050000</v>
      </c>
      <c r="H89" s="560"/>
      <c r="I89" s="570"/>
      <c r="J89" s="269" t="s">
        <v>105</v>
      </c>
      <c r="K89" s="94"/>
      <c r="M89" s="502"/>
      <c r="N89" s="539"/>
      <c r="O89" s="524"/>
      <c r="P89" s="592"/>
      <c r="Q89" s="604"/>
    </row>
    <row r="90" spans="1:22" ht="33.75" x14ac:dyDescent="0.35">
      <c r="A90" s="474"/>
      <c r="B90" s="94"/>
      <c r="C90" s="555"/>
      <c r="D90" s="557"/>
      <c r="E90" s="481"/>
      <c r="F90" s="270" t="s">
        <v>232</v>
      </c>
      <c r="G90" s="96">
        <v>7579000</v>
      </c>
      <c r="H90" s="561"/>
      <c r="I90" s="571"/>
      <c r="J90" s="269"/>
      <c r="K90" s="94"/>
      <c r="L90" s="184"/>
      <c r="M90" s="277"/>
      <c r="N90" s="279"/>
      <c r="O90" s="162"/>
      <c r="P90" s="593"/>
      <c r="Q90" s="605"/>
    </row>
    <row r="91" spans="1:22" ht="21" x14ac:dyDescent="0.35">
      <c r="A91" s="472">
        <v>25</v>
      </c>
      <c r="B91" s="107" t="s">
        <v>227</v>
      </c>
      <c r="C91" s="507">
        <v>9345000</v>
      </c>
      <c r="D91" s="507">
        <v>8455100</v>
      </c>
      <c r="E91" s="479" t="s">
        <v>19</v>
      </c>
      <c r="F91" s="482" t="s">
        <v>260</v>
      </c>
      <c r="G91" s="485">
        <v>7500000</v>
      </c>
      <c r="H91" s="572" t="s">
        <v>260</v>
      </c>
      <c r="I91" s="515">
        <v>7499397</v>
      </c>
      <c r="J91" s="273"/>
      <c r="K91" s="273"/>
      <c r="M91" s="241"/>
      <c r="N91" s="239"/>
      <c r="O91" s="239"/>
      <c r="P91" s="591">
        <v>242889</v>
      </c>
      <c r="Q91" s="603" t="s">
        <v>218</v>
      </c>
    </row>
    <row r="92" spans="1:22" ht="21" x14ac:dyDescent="0.35">
      <c r="A92" s="493"/>
      <c r="B92" s="94" t="s">
        <v>256</v>
      </c>
      <c r="C92" s="556"/>
      <c r="D92" s="556"/>
      <c r="E92" s="480"/>
      <c r="F92" s="483"/>
      <c r="G92" s="486"/>
      <c r="H92" s="573"/>
      <c r="I92" s="570"/>
      <c r="J92" s="269" t="s">
        <v>101</v>
      </c>
      <c r="K92" s="249" t="s">
        <v>261</v>
      </c>
      <c r="L92" s="94" t="s">
        <v>263</v>
      </c>
      <c r="M92" s="547" t="s">
        <v>213</v>
      </c>
      <c r="N92" s="539" t="s">
        <v>168</v>
      </c>
      <c r="O92" s="238"/>
      <c r="P92" s="592"/>
      <c r="Q92" s="604"/>
    </row>
    <row r="93" spans="1:22" ht="21" x14ac:dyDescent="0.35">
      <c r="A93" s="493"/>
      <c r="B93" s="94" t="s">
        <v>262</v>
      </c>
      <c r="C93" s="556"/>
      <c r="D93" s="556"/>
      <c r="E93" s="480"/>
      <c r="F93" s="269" t="s">
        <v>194</v>
      </c>
      <c r="G93" s="96">
        <v>8032345</v>
      </c>
      <c r="H93" s="573"/>
      <c r="I93" s="570"/>
      <c r="J93" s="269" t="s">
        <v>105</v>
      </c>
      <c r="K93" s="94"/>
      <c r="M93" s="547"/>
      <c r="N93" s="539"/>
      <c r="O93" s="239"/>
      <c r="P93" s="592"/>
      <c r="Q93" s="604"/>
    </row>
    <row r="94" spans="1:22" ht="32.25" x14ac:dyDescent="0.35">
      <c r="A94" s="474"/>
      <c r="B94" s="231"/>
      <c r="C94" s="557"/>
      <c r="D94" s="557"/>
      <c r="E94" s="481"/>
      <c r="F94" s="269"/>
      <c r="G94" s="96"/>
      <c r="H94" s="574"/>
      <c r="I94" s="571"/>
      <c r="J94" s="232"/>
      <c r="K94" s="232"/>
      <c r="L94" s="184"/>
      <c r="M94" s="277"/>
      <c r="N94" s="280"/>
      <c r="O94" s="240"/>
      <c r="P94" s="593"/>
      <c r="Q94" s="605"/>
    </row>
    <row r="95" spans="1:22" ht="33.75" x14ac:dyDescent="0.35">
      <c r="A95" s="472">
        <v>26</v>
      </c>
      <c r="B95" s="107" t="s">
        <v>227</v>
      </c>
      <c r="C95" s="546">
        <v>9345000</v>
      </c>
      <c r="D95" s="546">
        <v>7623425</v>
      </c>
      <c r="E95" s="479" t="s">
        <v>19</v>
      </c>
      <c r="F95" s="482" t="s">
        <v>260</v>
      </c>
      <c r="G95" s="567">
        <v>6850000</v>
      </c>
      <c r="H95" s="564" t="s">
        <v>260</v>
      </c>
      <c r="I95" s="567">
        <v>6849686</v>
      </c>
      <c r="J95" s="235"/>
      <c r="K95" s="235"/>
      <c r="M95" s="244"/>
      <c r="N95" s="278"/>
      <c r="O95" s="239"/>
      <c r="P95" s="591">
        <v>242889</v>
      </c>
      <c r="Q95" s="603" t="s">
        <v>218</v>
      </c>
    </row>
    <row r="96" spans="1:22" ht="21" x14ac:dyDescent="0.35">
      <c r="A96" s="493"/>
      <c r="B96" s="94" t="s">
        <v>256</v>
      </c>
      <c r="C96" s="562"/>
      <c r="D96" s="562"/>
      <c r="E96" s="480"/>
      <c r="F96" s="483"/>
      <c r="G96" s="568"/>
      <c r="H96" s="565"/>
      <c r="I96" s="568"/>
      <c r="J96" s="269" t="s">
        <v>101</v>
      </c>
      <c r="K96" s="230" t="s">
        <v>264</v>
      </c>
      <c r="L96" s="94" t="s">
        <v>266</v>
      </c>
      <c r="M96" s="547" t="s">
        <v>213</v>
      </c>
      <c r="N96" s="539" t="s">
        <v>168</v>
      </c>
      <c r="O96" s="239"/>
      <c r="P96" s="592"/>
      <c r="Q96" s="604"/>
    </row>
    <row r="97" spans="1:22" ht="21" x14ac:dyDescent="0.35">
      <c r="A97" s="493"/>
      <c r="B97" s="94" t="s">
        <v>265</v>
      </c>
      <c r="C97" s="562"/>
      <c r="D97" s="562"/>
      <c r="E97" s="480"/>
      <c r="F97" s="269" t="s">
        <v>194</v>
      </c>
      <c r="G97" s="271">
        <v>7245000</v>
      </c>
      <c r="H97" s="565"/>
      <c r="I97" s="568"/>
      <c r="J97" s="269" t="s">
        <v>105</v>
      </c>
      <c r="K97" s="94"/>
      <c r="M97" s="547"/>
      <c r="N97" s="539"/>
      <c r="O97" s="239"/>
      <c r="P97" s="592"/>
      <c r="Q97" s="604"/>
    </row>
    <row r="98" spans="1:22" ht="21" x14ac:dyDescent="0.35">
      <c r="A98" s="474"/>
      <c r="B98" s="275"/>
      <c r="C98" s="563"/>
      <c r="D98" s="563"/>
      <c r="E98" s="481"/>
      <c r="F98" s="270" t="s">
        <v>232</v>
      </c>
      <c r="G98" s="272">
        <v>7275000</v>
      </c>
      <c r="H98" s="566"/>
      <c r="I98" s="568"/>
      <c r="J98" s="232"/>
      <c r="K98" s="276"/>
      <c r="L98" s="184"/>
      <c r="M98" s="238"/>
      <c r="N98" s="238"/>
      <c r="O98" s="238"/>
      <c r="P98" s="593"/>
      <c r="Q98" s="605"/>
      <c r="S98" s="308"/>
      <c r="T98" s="307"/>
      <c r="U98" s="310"/>
      <c r="V98" s="309"/>
    </row>
    <row r="99" spans="1:22" ht="18" customHeight="1" x14ac:dyDescent="0.25">
      <c r="A99" s="472">
        <v>27</v>
      </c>
      <c r="B99" s="107" t="s">
        <v>227</v>
      </c>
      <c r="C99" s="537">
        <v>467200</v>
      </c>
      <c r="D99" s="507">
        <v>472399</v>
      </c>
      <c r="E99" s="510" t="s">
        <v>99</v>
      </c>
      <c r="F99" s="492" t="s">
        <v>186</v>
      </c>
      <c r="G99" s="485">
        <v>465107</v>
      </c>
      <c r="H99" s="482" t="s">
        <v>186</v>
      </c>
      <c r="I99" s="485">
        <v>465107</v>
      </c>
      <c r="J99" s="304"/>
      <c r="K99" s="304"/>
      <c r="M99" s="243"/>
      <c r="N99" s="246"/>
      <c r="O99" s="523"/>
      <c r="P99" s="591">
        <v>242920</v>
      </c>
      <c r="Q99" s="603" t="s">
        <v>218</v>
      </c>
    </row>
    <row r="100" spans="1:22" ht="21" x14ac:dyDescent="0.35">
      <c r="A100" s="493"/>
      <c r="B100" s="94" t="s">
        <v>175</v>
      </c>
      <c r="C100" s="538"/>
      <c r="D100" s="508"/>
      <c r="E100" s="494"/>
      <c r="F100" s="558"/>
      <c r="G100" s="486"/>
      <c r="H100" s="483"/>
      <c r="I100" s="486"/>
      <c r="J100" s="301" t="s">
        <v>139</v>
      </c>
      <c r="K100" s="230" t="s">
        <v>277</v>
      </c>
      <c r="L100" s="94" t="s">
        <v>279</v>
      </c>
      <c r="M100" s="502" t="s">
        <v>213</v>
      </c>
      <c r="N100" s="539" t="s">
        <v>168</v>
      </c>
      <c r="O100" s="524"/>
      <c r="P100" s="592"/>
      <c r="Q100" s="604"/>
    </row>
    <row r="101" spans="1:22" ht="21" x14ac:dyDescent="0.25">
      <c r="A101" s="493"/>
      <c r="B101" s="94" t="s">
        <v>278</v>
      </c>
      <c r="C101" s="538"/>
      <c r="D101" s="508"/>
      <c r="E101" s="494"/>
      <c r="F101" s="558"/>
      <c r="G101" s="486"/>
      <c r="H101" s="483"/>
      <c r="I101" s="486"/>
      <c r="J101" s="301" t="s">
        <v>105</v>
      </c>
      <c r="K101" s="94"/>
      <c r="M101" s="502"/>
      <c r="N101" s="539"/>
      <c r="O101" s="524"/>
      <c r="P101" s="592"/>
      <c r="Q101" s="604"/>
    </row>
    <row r="102" spans="1:22" ht="33.75" x14ac:dyDescent="0.35">
      <c r="A102" s="474"/>
      <c r="B102" s="94"/>
      <c r="C102" s="538"/>
      <c r="D102" s="508"/>
      <c r="E102" s="494"/>
      <c r="F102" s="579"/>
      <c r="G102" s="487"/>
      <c r="H102" s="484"/>
      <c r="I102" s="487"/>
      <c r="J102" s="301"/>
      <c r="K102" s="94"/>
      <c r="L102" s="184"/>
      <c r="M102" s="277"/>
      <c r="N102" s="279"/>
      <c r="O102" s="162"/>
      <c r="P102" s="593"/>
      <c r="Q102" s="605"/>
    </row>
    <row r="103" spans="1:22" ht="24" customHeight="1" x14ac:dyDescent="0.35">
      <c r="A103" s="472">
        <v>28</v>
      </c>
      <c r="B103" s="107" t="s">
        <v>280</v>
      </c>
      <c r="C103" s="534">
        <v>280000</v>
      </c>
      <c r="D103" s="507">
        <v>298742</v>
      </c>
      <c r="E103" s="510" t="s">
        <v>99</v>
      </c>
      <c r="F103" s="482" t="s">
        <v>260</v>
      </c>
      <c r="G103" s="485">
        <v>294270</v>
      </c>
      <c r="H103" s="580" t="s">
        <v>260</v>
      </c>
      <c r="I103" s="485">
        <v>294270</v>
      </c>
      <c r="J103" s="304"/>
      <c r="K103" s="304"/>
      <c r="L103" s="306"/>
      <c r="M103" s="239"/>
      <c r="N103" s="239"/>
      <c r="O103" s="239"/>
      <c r="P103" s="591">
        <v>242920</v>
      </c>
      <c r="Q103" s="603" t="s">
        <v>218</v>
      </c>
    </row>
    <row r="104" spans="1:22" ht="21" x14ac:dyDescent="0.35">
      <c r="A104" s="493"/>
      <c r="B104" s="94" t="s">
        <v>281</v>
      </c>
      <c r="C104" s="535"/>
      <c r="D104" s="508"/>
      <c r="E104" s="494"/>
      <c r="F104" s="483"/>
      <c r="G104" s="486"/>
      <c r="H104" s="581"/>
      <c r="I104" s="486"/>
      <c r="J104" s="301" t="s">
        <v>139</v>
      </c>
      <c r="K104" s="230" t="s">
        <v>282</v>
      </c>
      <c r="L104" s="94" t="s">
        <v>284</v>
      </c>
      <c r="M104" s="547" t="s">
        <v>214</v>
      </c>
      <c r="N104" s="539" t="s">
        <v>168</v>
      </c>
      <c r="O104" s="238"/>
      <c r="P104" s="592"/>
      <c r="Q104" s="604"/>
    </row>
    <row r="105" spans="1:22" ht="21" x14ac:dyDescent="0.35">
      <c r="A105" s="493"/>
      <c r="B105" s="94" t="s">
        <v>283</v>
      </c>
      <c r="C105" s="535"/>
      <c r="D105" s="508"/>
      <c r="E105" s="494"/>
      <c r="F105" s="483"/>
      <c r="G105" s="486"/>
      <c r="H105" s="581"/>
      <c r="I105" s="486"/>
      <c r="J105" s="301" t="s">
        <v>105</v>
      </c>
      <c r="K105" s="94"/>
      <c r="M105" s="547"/>
      <c r="N105" s="539"/>
      <c r="O105" s="239"/>
      <c r="P105" s="592"/>
      <c r="Q105" s="604"/>
    </row>
    <row r="106" spans="1:22" ht="32.25" x14ac:dyDescent="0.35">
      <c r="A106" s="474"/>
      <c r="B106" s="275"/>
      <c r="C106" s="536"/>
      <c r="D106" s="509"/>
      <c r="E106" s="511"/>
      <c r="F106" s="484"/>
      <c r="G106" s="487"/>
      <c r="H106" s="582"/>
      <c r="I106" s="487"/>
      <c r="J106" s="276"/>
      <c r="K106" s="276"/>
      <c r="L106" s="184"/>
      <c r="M106" s="277"/>
      <c r="N106" s="280"/>
      <c r="O106" s="240"/>
      <c r="P106" s="593"/>
      <c r="Q106" s="605"/>
    </row>
    <row r="107" spans="1:22" ht="32.25" x14ac:dyDescent="0.35">
      <c r="A107" s="472">
        <v>29</v>
      </c>
      <c r="B107" s="231" t="s">
        <v>285</v>
      </c>
      <c r="C107" s="534">
        <v>309000</v>
      </c>
      <c r="D107" s="507">
        <v>330630</v>
      </c>
      <c r="E107" s="479" t="s">
        <v>99</v>
      </c>
      <c r="F107" s="492" t="s">
        <v>286</v>
      </c>
      <c r="G107" s="485">
        <v>330630</v>
      </c>
      <c r="H107" s="492" t="s">
        <v>286</v>
      </c>
      <c r="I107" s="485">
        <v>330630</v>
      </c>
      <c r="J107" s="232"/>
      <c r="K107" s="232"/>
      <c r="M107" s="501" t="s">
        <v>170</v>
      </c>
      <c r="N107" s="299"/>
      <c r="O107" s="239"/>
      <c r="P107" s="591">
        <v>242920</v>
      </c>
      <c r="Q107" s="603" t="s">
        <v>218</v>
      </c>
    </row>
    <row r="108" spans="1:22" ht="32.25" x14ac:dyDescent="0.35">
      <c r="A108" s="493"/>
      <c r="B108" s="231" t="s">
        <v>287</v>
      </c>
      <c r="C108" s="535"/>
      <c r="D108" s="508"/>
      <c r="E108" s="480"/>
      <c r="F108" s="558"/>
      <c r="G108" s="486"/>
      <c r="H108" s="558"/>
      <c r="I108" s="486"/>
      <c r="J108" s="301" t="s">
        <v>139</v>
      </c>
      <c r="K108" s="230" t="s">
        <v>288</v>
      </c>
      <c r="L108" s="94" t="s">
        <v>290</v>
      </c>
      <c r="M108" s="502"/>
      <c r="N108" s="299"/>
      <c r="O108" s="539" t="s">
        <v>168</v>
      </c>
      <c r="P108" s="592"/>
      <c r="Q108" s="604"/>
    </row>
    <row r="109" spans="1:22" ht="32.25" x14ac:dyDescent="0.25">
      <c r="A109" s="493"/>
      <c r="B109" s="231" t="s">
        <v>289</v>
      </c>
      <c r="C109" s="535"/>
      <c r="D109" s="508"/>
      <c r="E109" s="480"/>
      <c r="F109" s="558"/>
      <c r="G109" s="486"/>
      <c r="H109" s="558"/>
      <c r="I109" s="486"/>
      <c r="J109" s="301" t="s">
        <v>105</v>
      </c>
      <c r="K109" s="94"/>
      <c r="M109" s="502"/>
      <c r="N109" s="299"/>
      <c r="O109" s="539"/>
      <c r="P109" s="592"/>
      <c r="Q109" s="604"/>
    </row>
    <row r="110" spans="1:22" ht="32.25" x14ac:dyDescent="0.35">
      <c r="A110" s="474"/>
      <c r="B110" s="231"/>
      <c r="C110" s="536"/>
      <c r="D110" s="509"/>
      <c r="E110" s="481"/>
      <c r="F110" s="579"/>
      <c r="G110" s="487"/>
      <c r="H110" s="579"/>
      <c r="I110" s="487"/>
      <c r="J110" s="232"/>
      <c r="K110" s="232"/>
      <c r="L110" s="184"/>
      <c r="M110" s="503"/>
      <c r="N110" s="280"/>
      <c r="O110" s="240"/>
      <c r="P110" s="593"/>
      <c r="Q110" s="605"/>
    </row>
    <row r="111" spans="1:22" ht="24" customHeight="1" x14ac:dyDescent="0.35">
      <c r="A111" s="472">
        <v>30</v>
      </c>
      <c r="B111" s="107" t="s">
        <v>227</v>
      </c>
      <c r="C111" s="543">
        <v>467200</v>
      </c>
      <c r="D111" s="546">
        <v>494083</v>
      </c>
      <c r="E111" s="479" t="s">
        <v>99</v>
      </c>
      <c r="F111" s="482" t="s">
        <v>291</v>
      </c>
      <c r="G111" s="567">
        <v>486532</v>
      </c>
      <c r="H111" s="482" t="s">
        <v>291</v>
      </c>
      <c r="I111" s="551">
        <v>486532</v>
      </c>
      <c r="J111" s="235"/>
      <c r="K111" s="235"/>
      <c r="M111" s="244"/>
      <c r="N111" s="278"/>
      <c r="O111" s="239"/>
      <c r="P111" s="591">
        <v>242920</v>
      </c>
      <c r="Q111" s="603" t="s">
        <v>218</v>
      </c>
    </row>
    <row r="112" spans="1:22" ht="21" x14ac:dyDescent="0.35">
      <c r="A112" s="493"/>
      <c r="B112" s="94" t="s">
        <v>175</v>
      </c>
      <c r="C112" s="544"/>
      <c r="D112" s="493"/>
      <c r="E112" s="480"/>
      <c r="F112" s="483"/>
      <c r="G112" s="568"/>
      <c r="H112" s="483"/>
      <c r="I112" s="552"/>
      <c r="J112" s="301" t="s">
        <v>139</v>
      </c>
      <c r="K112" s="230" t="s">
        <v>292</v>
      </c>
      <c r="L112" s="94" t="s">
        <v>290</v>
      </c>
      <c r="M112" s="547" t="s">
        <v>213</v>
      </c>
      <c r="N112" s="539" t="s">
        <v>168</v>
      </c>
      <c r="O112" s="239"/>
      <c r="P112" s="592"/>
      <c r="Q112" s="604"/>
    </row>
    <row r="113" spans="1:22" ht="21" x14ac:dyDescent="0.35">
      <c r="A113" s="493"/>
      <c r="B113" s="94" t="s">
        <v>293</v>
      </c>
      <c r="C113" s="544"/>
      <c r="D113" s="493"/>
      <c r="E113" s="480"/>
      <c r="F113" s="483"/>
      <c r="G113" s="568"/>
      <c r="H113" s="483"/>
      <c r="I113" s="552"/>
      <c r="J113" s="301" t="s">
        <v>105</v>
      </c>
      <c r="K113" s="94"/>
      <c r="L113" s="94"/>
      <c r="M113" s="547"/>
      <c r="N113" s="539"/>
      <c r="O113" s="239"/>
      <c r="P113" s="592"/>
      <c r="Q113" s="604"/>
    </row>
    <row r="114" spans="1:22" ht="21" x14ac:dyDescent="0.35">
      <c r="A114" s="474"/>
      <c r="B114" s="275"/>
      <c r="C114" s="545"/>
      <c r="D114" s="474"/>
      <c r="E114" s="481"/>
      <c r="F114" s="484"/>
      <c r="G114" s="569"/>
      <c r="H114" s="484"/>
      <c r="I114" s="553"/>
      <c r="J114" s="276"/>
      <c r="K114" s="276"/>
      <c r="L114" s="184"/>
      <c r="M114" s="162"/>
      <c r="N114" s="162"/>
      <c r="O114" s="162"/>
      <c r="P114" s="593"/>
      <c r="Q114" s="605"/>
    </row>
    <row r="115" spans="1:22" ht="23.25" customHeight="1" x14ac:dyDescent="0.25">
      <c r="A115" s="472">
        <v>31</v>
      </c>
      <c r="B115" s="107" t="s">
        <v>227</v>
      </c>
      <c r="C115" s="537">
        <v>3500000</v>
      </c>
      <c r="D115" s="507">
        <v>3433221</v>
      </c>
      <c r="E115" s="510" t="s">
        <v>161</v>
      </c>
      <c r="F115" s="304" t="s">
        <v>162</v>
      </c>
      <c r="G115" s="303">
        <v>3364340</v>
      </c>
      <c r="H115" s="512" t="s">
        <v>162</v>
      </c>
      <c r="I115" s="531">
        <v>3362843</v>
      </c>
      <c r="J115" s="304"/>
      <c r="K115" s="304"/>
      <c r="M115" s="243"/>
      <c r="N115" s="246"/>
      <c r="O115" s="523"/>
      <c r="P115" s="591">
        <v>242920</v>
      </c>
      <c r="Q115" s="603" t="s">
        <v>218</v>
      </c>
    </row>
    <row r="116" spans="1:22" ht="23.25" customHeight="1" x14ac:dyDescent="0.35">
      <c r="A116" s="493"/>
      <c r="B116" s="94" t="s">
        <v>175</v>
      </c>
      <c r="C116" s="538"/>
      <c r="D116" s="508"/>
      <c r="E116" s="494"/>
      <c r="F116" s="301" t="s">
        <v>194</v>
      </c>
      <c r="G116" s="96">
        <v>3433000</v>
      </c>
      <c r="H116" s="513"/>
      <c r="I116" s="516"/>
      <c r="J116" s="301" t="s">
        <v>101</v>
      </c>
      <c r="K116" s="230" t="s">
        <v>297</v>
      </c>
      <c r="L116" s="170" t="s">
        <v>299</v>
      </c>
      <c r="M116" s="244"/>
      <c r="N116" s="247"/>
      <c r="O116" s="524"/>
      <c r="P116" s="592"/>
      <c r="Q116" s="604"/>
    </row>
    <row r="117" spans="1:22" ht="23.25" customHeight="1" x14ac:dyDescent="0.25">
      <c r="A117" s="493"/>
      <c r="B117" s="94" t="s">
        <v>298</v>
      </c>
      <c r="C117" s="538"/>
      <c r="D117" s="508"/>
      <c r="E117" s="494"/>
      <c r="F117" s="301" t="s">
        <v>232</v>
      </c>
      <c r="G117" s="96">
        <v>3433000</v>
      </c>
      <c r="H117" s="513"/>
      <c r="I117" s="516"/>
      <c r="J117" s="301" t="s">
        <v>105</v>
      </c>
      <c r="K117" s="94"/>
      <c r="M117" s="547" t="s">
        <v>213</v>
      </c>
      <c r="N117" s="539" t="s">
        <v>168</v>
      </c>
      <c r="O117" s="524"/>
      <c r="P117" s="592"/>
      <c r="Q117" s="604"/>
    </row>
    <row r="118" spans="1:22" ht="23.25" customHeight="1" x14ac:dyDescent="0.35">
      <c r="A118" s="493"/>
      <c r="B118" s="94"/>
      <c r="C118" s="538"/>
      <c r="D118" s="508"/>
      <c r="E118" s="494"/>
      <c r="F118" s="301" t="s">
        <v>186</v>
      </c>
      <c r="G118" s="96">
        <v>3433000</v>
      </c>
      <c r="H118" s="513"/>
      <c r="I118" s="516"/>
      <c r="J118" s="301"/>
      <c r="K118" s="94"/>
      <c r="M118" s="547"/>
      <c r="N118" s="521"/>
      <c r="O118" s="238"/>
      <c r="P118" s="592"/>
      <c r="Q118" s="604"/>
    </row>
    <row r="119" spans="1:22" ht="23.25" customHeight="1" x14ac:dyDescent="0.35">
      <c r="A119" s="474"/>
      <c r="B119" s="115"/>
      <c r="C119" s="506"/>
      <c r="D119" s="509"/>
      <c r="E119" s="511"/>
      <c r="F119" s="302" t="s">
        <v>228</v>
      </c>
      <c r="G119" s="117">
        <v>3433000</v>
      </c>
      <c r="H119" s="514"/>
      <c r="I119" s="517"/>
      <c r="J119" s="305"/>
      <c r="K119" s="305"/>
      <c r="L119" s="184"/>
      <c r="M119" s="239"/>
      <c r="N119" s="239"/>
      <c r="O119" s="239"/>
      <c r="P119" s="592"/>
      <c r="Q119" s="605"/>
    </row>
    <row r="120" spans="1:22" ht="21" x14ac:dyDescent="0.35">
      <c r="A120" s="472">
        <v>32</v>
      </c>
      <c r="B120" s="107" t="s">
        <v>227</v>
      </c>
      <c r="C120" s="534">
        <v>4672000</v>
      </c>
      <c r="D120" s="507">
        <v>4094989</v>
      </c>
      <c r="E120" s="510" t="s">
        <v>161</v>
      </c>
      <c r="F120" s="304" t="s">
        <v>194</v>
      </c>
      <c r="G120" s="303">
        <v>4084000</v>
      </c>
      <c r="H120" s="512" t="s">
        <v>194</v>
      </c>
      <c r="I120" s="531">
        <v>4080030</v>
      </c>
      <c r="J120" s="304"/>
      <c r="K120" s="304"/>
      <c r="M120" s="241"/>
      <c r="N120" s="242"/>
      <c r="O120" s="242"/>
      <c r="P120" s="591">
        <v>242920</v>
      </c>
      <c r="Q120" s="603" t="s">
        <v>218</v>
      </c>
    </row>
    <row r="121" spans="1:22" ht="21" x14ac:dyDescent="0.35">
      <c r="A121" s="493"/>
      <c r="B121" s="94" t="s">
        <v>175</v>
      </c>
      <c r="C121" s="535"/>
      <c r="D121" s="508"/>
      <c r="E121" s="494"/>
      <c r="F121" s="301" t="s">
        <v>164</v>
      </c>
      <c r="G121" s="96">
        <v>4094000</v>
      </c>
      <c r="H121" s="513"/>
      <c r="I121" s="516"/>
      <c r="J121" s="301" t="s">
        <v>101</v>
      </c>
      <c r="K121" s="230" t="s">
        <v>300</v>
      </c>
      <c r="L121" s="94" t="s">
        <v>302</v>
      </c>
      <c r="M121" s="547" t="s">
        <v>213</v>
      </c>
      <c r="N121" s="539" t="s">
        <v>168</v>
      </c>
      <c r="O121" s="239"/>
      <c r="P121" s="592"/>
      <c r="Q121" s="604"/>
    </row>
    <row r="122" spans="1:22" ht="21" x14ac:dyDescent="0.35">
      <c r="A122" s="493"/>
      <c r="B122" s="94" t="s">
        <v>301</v>
      </c>
      <c r="C122" s="535"/>
      <c r="D122" s="508"/>
      <c r="E122" s="494"/>
      <c r="F122" s="301" t="s">
        <v>228</v>
      </c>
      <c r="G122" s="96">
        <v>4094500</v>
      </c>
      <c r="H122" s="513"/>
      <c r="I122" s="516"/>
      <c r="J122" s="301" t="s">
        <v>105</v>
      </c>
      <c r="K122" s="94"/>
      <c r="M122" s="547"/>
      <c r="N122" s="521"/>
      <c r="O122" s="239"/>
      <c r="P122" s="592"/>
      <c r="Q122" s="604"/>
    </row>
    <row r="123" spans="1:22" ht="21" x14ac:dyDescent="0.35">
      <c r="A123" s="474"/>
      <c r="B123" s="275"/>
      <c r="C123" s="536"/>
      <c r="D123" s="509"/>
      <c r="E123" s="511"/>
      <c r="F123" s="302" t="s">
        <v>232</v>
      </c>
      <c r="G123" s="117">
        <v>4094900</v>
      </c>
      <c r="H123" s="514"/>
      <c r="I123" s="517"/>
      <c r="J123" s="276"/>
      <c r="K123" s="276"/>
      <c r="L123" s="184"/>
      <c r="M123" s="240"/>
      <c r="N123" s="240"/>
      <c r="O123" s="240"/>
      <c r="P123" s="593"/>
      <c r="Q123" s="605"/>
      <c r="S123" s="308"/>
      <c r="T123" s="307"/>
      <c r="U123" s="310"/>
      <c r="V123" s="309"/>
    </row>
    <row r="124" spans="1:22" ht="32.25" x14ac:dyDescent="0.25">
      <c r="A124" s="472">
        <v>33</v>
      </c>
      <c r="B124" s="107" t="s">
        <v>227</v>
      </c>
      <c r="C124" s="537">
        <v>467200</v>
      </c>
      <c r="D124" s="507">
        <v>494367</v>
      </c>
      <c r="E124" s="510" t="s">
        <v>99</v>
      </c>
      <c r="F124" s="492" t="s">
        <v>232</v>
      </c>
      <c r="G124" s="485">
        <v>486695</v>
      </c>
      <c r="H124" s="492" t="s">
        <v>232</v>
      </c>
      <c r="I124" s="485">
        <v>486695</v>
      </c>
      <c r="J124" s="327"/>
      <c r="K124" s="327"/>
      <c r="L124" s="306"/>
      <c r="M124" s="243"/>
      <c r="N124" s="246"/>
      <c r="O124" s="523"/>
      <c r="P124" s="591">
        <v>242948</v>
      </c>
      <c r="Q124" s="603" t="s">
        <v>218</v>
      </c>
    </row>
    <row r="125" spans="1:22" ht="21" x14ac:dyDescent="0.35">
      <c r="A125" s="493"/>
      <c r="B125" s="94" t="s">
        <v>175</v>
      </c>
      <c r="C125" s="538"/>
      <c r="D125" s="508"/>
      <c r="E125" s="494"/>
      <c r="F125" s="558"/>
      <c r="G125" s="486"/>
      <c r="H125" s="558"/>
      <c r="I125" s="486"/>
      <c r="J125" s="325" t="s">
        <v>139</v>
      </c>
      <c r="K125" s="230" t="s">
        <v>306</v>
      </c>
      <c r="L125" s="94" t="s">
        <v>308</v>
      </c>
      <c r="M125" s="502" t="s">
        <v>213</v>
      </c>
      <c r="N125" s="539" t="s">
        <v>168</v>
      </c>
      <c r="O125" s="524"/>
      <c r="P125" s="592"/>
      <c r="Q125" s="604"/>
    </row>
    <row r="126" spans="1:22" ht="21" x14ac:dyDescent="0.25">
      <c r="A126" s="493"/>
      <c r="B126" s="94" t="s">
        <v>307</v>
      </c>
      <c r="C126" s="538"/>
      <c r="D126" s="508"/>
      <c r="E126" s="494"/>
      <c r="F126" s="558"/>
      <c r="G126" s="486"/>
      <c r="H126" s="558"/>
      <c r="I126" s="486"/>
      <c r="J126" s="325" t="s">
        <v>105</v>
      </c>
      <c r="K126" s="94"/>
      <c r="M126" s="502"/>
      <c r="N126" s="539"/>
      <c r="O126" s="524"/>
      <c r="P126" s="592"/>
      <c r="Q126" s="604"/>
    </row>
    <row r="127" spans="1:22" ht="33.75" x14ac:dyDescent="0.35">
      <c r="A127" s="474"/>
      <c r="B127" s="94"/>
      <c r="C127" s="538"/>
      <c r="D127" s="508"/>
      <c r="E127" s="494"/>
      <c r="F127" s="579"/>
      <c r="G127" s="487"/>
      <c r="H127" s="579"/>
      <c r="I127" s="487"/>
      <c r="J127" s="325"/>
      <c r="K127" s="94"/>
      <c r="L127" s="184"/>
      <c r="M127" s="277"/>
      <c r="N127" s="279"/>
      <c r="O127" s="162"/>
      <c r="P127" s="593"/>
      <c r="Q127" s="605"/>
    </row>
    <row r="128" spans="1:22" ht="21" x14ac:dyDescent="0.35">
      <c r="A128" s="472">
        <v>34</v>
      </c>
      <c r="B128" s="107" t="s">
        <v>309</v>
      </c>
      <c r="C128" s="534">
        <v>16000</v>
      </c>
      <c r="D128" s="507">
        <v>17120</v>
      </c>
      <c r="E128" s="510" t="s">
        <v>99</v>
      </c>
      <c r="F128" s="482" t="s">
        <v>310</v>
      </c>
      <c r="G128" s="485">
        <v>17120</v>
      </c>
      <c r="H128" s="580" t="s">
        <v>310</v>
      </c>
      <c r="I128" s="485">
        <v>17120</v>
      </c>
      <c r="J128" s="327"/>
      <c r="K128" s="327"/>
      <c r="M128" s="501" t="s">
        <v>215</v>
      </c>
      <c r="N128" s="520" t="s">
        <v>168</v>
      </c>
      <c r="O128" s="239"/>
      <c r="P128" s="591">
        <v>242948</v>
      </c>
      <c r="Q128" s="603" t="s">
        <v>218</v>
      </c>
    </row>
    <row r="129" spans="1:17" ht="21" x14ac:dyDescent="0.35">
      <c r="A129" s="493"/>
      <c r="B129" s="94" t="s">
        <v>311</v>
      </c>
      <c r="C129" s="535"/>
      <c r="D129" s="508"/>
      <c r="E129" s="494"/>
      <c r="F129" s="483"/>
      <c r="G129" s="486"/>
      <c r="H129" s="581"/>
      <c r="I129" s="486"/>
      <c r="J129" s="325" t="s">
        <v>139</v>
      </c>
      <c r="K129" s="230" t="s">
        <v>312</v>
      </c>
      <c r="L129" s="94" t="s">
        <v>314</v>
      </c>
      <c r="M129" s="502"/>
      <c r="N129" s="539"/>
      <c r="O129" s="238"/>
      <c r="P129" s="592"/>
      <c r="Q129" s="604"/>
    </row>
    <row r="130" spans="1:17" ht="21" x14ac:dyDescent="0.35">
      <c r="A130" s="493"/>
      <c r="B130" s="94"/>
      <c r="C130" s="535"/>
      <c r="D130" s="508"/>
      <c r="E130" s="494"/>
      <c r="F130" s="329" t="s">
        <v>313</v>
      </c>
      <c r="G130" s="96">
        <v>19688</v>
      </c>
      <c r="H130" s="581"/>
      <c r="I130" s="486"/>
      <c r="J130" s="325" t="s">
        <v>105</v>
      </c>
      <c r="K130" s="94"/>
      <c r="M130" s="502"/>
      <c r="N130" s="539"/>
      <c r="O130" s="239"/>
      <c r="P130" s="592"/>
      <c r="Q130" s="604"/>
    </row>
    <row r="131" spans="1:17" ht="42" x14ac:dyDescent="0.35">
      <c r="A131" s="474"/>
      <c r="B131" s="275"/>
      <c r="C131" s="536"/>
      <c r="D131" s="509"/>
      <c r="E131" s="511"/>
      <c r="F131" s="330" t="s">
        <v>315</v>
      </c>
      <c r="G131" s="117">
        <v>19720</v>
      </c>
      <c r="H131" s="582"/>
      <c r="I131" s="487"/>
      <c r="J131" s="276"/>
      <c r="K131" s="276"/>
      <c r="L131" s="184"/>
      <c r="M131" s="503"/>
      <c r="N131" s="584"/>
      <c r="O131" s="240"/>
      <c r="P131" s="593"/>
      <c r="Q131" s="605"/>
    </row>
    <row r="132" spans="1:17" ht="32.25" x14ac:dyDescent="0.35">
      <c r="A132" s="472">
        <v>35</v>
      </c>
      <c r="B132" s="233" t="s">
        <v>316</v>
      </c>
      <c r="C132" s="534">
        <v>48500</v>
      </c>
      <c r="D132" s="507">
        <v>49949</v>
      </c>
      <c r="E132" s="479" t="s">
        <v>99</v>
      </c>
      <c r="F132" s="492" t="s">
        <v>162</v>
      </c>
      <c r="G132" s="485">
        <v>49200</v>
      </c>
      <c r="H132" s="492" t="s">
        <v>162</v>
      </c>
      <c r="I132" s="485">
        <v>49200</v>
      </c>
      <c r="J132" s="235"/>
      <c r="K132" s="235"/>
      <c r="M132" s="501" t="s">
        <v>214</v>
      </c>
      <c r="N132" s="299"/>
      <c r="O132" s="239"/>
      <c r="P132" s="591">
        <v>242948</v>
      </c>
      <c r="Q132" s="603" t="s">
        <v>218</v>
      </c>
    </row>
    <row r="133" spans="1:17" ht="21" x14ac:dyDescent="0.35">
      <c r="A133" s="493"/>
      <c r="B133" s="231" t="s">
        <v>317</v>
      </c>
      <c r="C133" s="535"/>
      <c r="D133" s="508"/>
      <c r="E133" s="480"/>
      <c r="F133" s="558"/>
      <c r="G133" s="486"/>
      <c r="H133" s="558"/>
      <c r="I133" s="486"/>
      <c r="J133" s="325" t="s">
        <v>139</v>
      </c>
      <c r="K133" s="230" t="s">
        <v>318</v>
      </c>
      <c r="L133" s="94" t="s">
        <v>314</v>
      </c>
      <c r="M133" s="502"/>
      <c r="N133" s="539" t="s">
        <v>168</v>
      </c>
      <c r="O133" s="539"/>
      <c r="P133" s="592"/>
      <c r="Q133" s="604"/>
    </row>
    <row r="134" spans="1:17" ht="21" x14ac:dyDescent="0.25">
      <c r="A134" s="493"/>
      <c r="B134" s="231" t="s">
        <v>319</v>
      </c>
      <c r="C134" s="535"/>
      <c r="D134" s="508"/>
      <c r="E134" s="480"/>
      <c r="F134" s="558"/>
      <c r="G134" s="486"/>
      <c r="H134" s="558"/>
      <c r="I134" s="486"/>
      <c r="J134" s="325" t="s">
        <v>105</v>
      </c>
      <c r="K134" s="94"/>
      <c r="M134" s="502"/>
      <c r="N134" s="539"/>
      <c r="O134" s="539"/>
      <c r="P134" s="592"/>
      <c r="Q134" s="604"/>
    </row>
    <row r="135" spans="1:17" ht="32.25" x14ac:dyDescent="0.35">
      <c r="A135" s="474"/>
      <c r="B135" s="275"/>
      <c r="C135" s="536"/>
      <c r="D135" s="509"/>
      <c r="E135" s="481"/>
      <c r="F135" s="579"/>
      <c r="G135" s="487"/>
      <c r="H135" s="579"/>
      <c r="I135" s="487"/>
      <c r="J135" s="276"/>
      <c r="K135" s="276"/>
      <c r="L135" s="184"/>
      <c r="M135" s="503"/>
      <c r="N135" s="280"/>
      <c r="O135" s="240"/>
      <c r="P135" s="593"/>
      <c r="Q135" s="605"/>
    </row>
    <row r="136" spans="1:17" ht="32.25" x14ac:dyDescent="0.35">
      <c r="A136" s="472">
        <v>36</v>
      </c>
      <c r="B136" s="107" t="s">
        <v>227</v>
      </c>
      <c r="C136" s="534">
        <v>467200</v>
      </c>
      <c r="D136" s="507">
        <v>496848</v>
      </c>
      <c r="E136" s="479" t="s">
        <v>99</v>
      </c>
      <c r="F136" s="492" t="s">
        <v>320</v>
      </c>
      <c r="G136" s="485">
        <v>489244</v>
      </c>
      <c r="H136" s="492" t="s">
        <v>320</v>
      </c>
      <c r="I136" s="485">
        <v>489244</v>
      </c>
      <c r="J136" s="232"/>
      <c r="K136" s="232"/>
      <c r="M136" s="328"/>
      <c r="N136" s="299"/>
      <c r="O136" s="239"/>
      <c r="P136" s="591">
        <v>242948</v>
      </c>
      <c r="Q136" s="603" t="s">
        <v>218</v>
      </c>
    </row>
    <row r="137" spans="1:17" ht="21" x14ac:dyDescent="0.35">
      <c r="A137" s="493"/>
      <c r="B137" s="94" t="s">
        <v>175</v>
      </c>
      <c r="C137" s="535"/>
      <c r="D137" s="508"/>
      <c r="E137" s="480"/>
      <c r="F137" s="558"/>
      <c r="G137" s="486"/>
      <c r="H137" s="558"/>
      <c r="I137" s="486"/>
      <c r="J137" s="325" t="s">
        <v>139</v>
      </c>
      <c r="K137" s="230" t="s">
        <v>321</v>
      </c>
      <c r="L137" s="94" t="s">
        <v>323</v>
      </c>
      <c r="M137" s="502" t="s">
        <v>213</v>
      </c>
      <c r="N137" s="539" t="s">
        <v>168</v>
      </c>
      <c r="O137" s="239"/>
      <c r="P137" s="592"/>
      <c r="Q137" s="604"/>
    </row>
    <row r="138" spans="1:17" ht="21" x14ac:dyDescent="0.35">
      <c r="A138" s="493"/>
      <c r="B138" s="94" t="s">
        <v>322</v>
      </c>
      <c r="C138" s="535"/>
      <c r="D138" s="508"/>
      <c r="E138" s="480"/>
      <c r="F138" s="558"/>
      <c r="G138" s="486"/>
      <c r="H138" s="558"/>
      <c r="I138" s="486"/>
      <c r="J138" s="325" t="s">
        <v>105</v>
      </c>
      <c r="K138" s="94"/>
      <c r="M138" s="502"/>
      <c r="N138" s="539"/>
      <c r="O138" s="239"/>
      <c r="P138" s="592"/>
      <c r="Q138" s="604"/>
    </row>
    <row r="139" spans="1:17" ht="32.25" x14ac:dyDescent="0.35">
      <c r="A139" s="474"/>
      <c r="B139" s="231"/>
      <c r="C139" s="536"/>
      <c r="D139" s="509"/>
      <c r="E139" s="481"/>
      <c r="F139" s="579"/>
      <c r="G139" s="487"/>
      <c r="H139" s="579"/>
      <c r="I139" s="487"/>
      <c r="J139" s="232"/>
      <c r="K139" s="232"/>
      <c r="L139" s="184"/>
      <c r="M139" s="328"/>
      <c r="N139" s="299"/>
      <c r="O139" s="162"/>
      <c r="P139" s="593"/>
      <c r="Q139" s="605"/>
    </row>
    <row r="140" spans="1:17" ht="21" x14ac:dyDescent="0.25">
      <c r="A140" s="608">
        <v>37</v>
      </c>
      <c r="B140" s="107" t="s">
        <v>324</v>
      </c>
      <c r="C140" s="543">
        <v>19800</v>
      </c>
      <c r="D140" s="546">
        <v>21186</v>
      </c>
      <c r="E140" s="479" t="s">
        <v>99</v>
      </c>
      <c r="F140" s="482" t="s">
        <v>325</v>
      </c>
      <c r="G140" s="567">
        <v>21186</v>
      </c>
      <c r="H140" s="482" t="s">
        <v>325</v>
      </c>
      <c r="I140" s="551">
        <v>21186</v>
      </c>
      <c r="J140" s="235"/>
      <c r="K140" s="235"/>
      <c r="M140" s="501" t="s">
        <v>215</v>
      </c>
      <c r="N140" s="520"/>
      <c r="O140" s="520" t="s">
        <v>168</v>
      </c>
      <c r="P140" s="606">
        <v>242948</v>
      </c>
      <c r="Q140" s="632" t="s">
        <v>218</v>
      </c>
    </row>
    <row r="141" spans="1:17" ht="21" x14ac:dyDescent="0.35">
      <c r="A141" s="609"/>
      <c r="B141" s="94" t="s">
        <v>326</v>
      </c>
      <c r="C141" s="544"/>
      <c r="D141" s="493"/>
      <c r="E141" s="480"/>
      <c r="F141" s="483"/>
      <c r="G141" s="568"/>
      <c r="H141" s="483"/>
      <c r="I141" s="552"/>
      <c r="J141" s="325"/>
      <c r="K141" s="230"/>
      <c r="M141" s="502"/>
      <c r="N141" s="539"/>
      <c r="O141" s="539"/>
      <c r="P141" s="607"/>
      <c r="Q141" s="633"/>
    </row>
    <row r="142" spans="1:17" ht="21" x14ac:dyDescent="0.35">
      <c r="A142" s="609"/>
      <c r="B142" s="94"/>
      <c r="C142" s="544"/>
      <c r="D142" s="493"/>
      <c r="E142" s="480"/>
      <c r="F142" s="508" t="s">
        <v>327</v>
      </c>
      <c r="G142" s="562">
        <v>23005</v>
      </c>
      <c r="H142" s="483"/>
      <c r="I142" s="552"/>
      <c r="J142" s="325" t="s">
        <v>101</v>
      </c>
      <c r="K142" s="230" t="s">
        <v>328</v>
      </c>
      <c r="L142" s="94" t="s">
        <v>329</v>
      </c>
      <c r="M142" s="502"/>
      <c r="N142" s="539"/>
      <c r="O142" s="539"/>
      <c r="P142" s="607"/>
      <c r="Q142" s="633"/>
    </row>
    <row r="143" spans="1:17" ht="21" x14ac:dyDescent="0.25">
      <c r="A143" s="609"/>
      <c r="B143" s="94"/>
      <c r="C143" s="544"/>
      <c r="D143" s="493"/>
      <c r="E143" s="480"/>
      <c r="F143" s="508"/>
      <c r="G143" s="562"/>
      <c r="H143" s="483"/>
      <c r="I143" s="552"/>
      <c r="J143" s="325" t="s">
        <v>105</v>
      </c>
      <c r="K143" s="94"/>
      <c r="M143" s="502"/>
      <c r="N143" s="539"/>
      <c r="O143" s="539"/>
      <c r="P143" s="607"/>
      <c r="Q143" s="633"/>
    </row>
    <row r="144" spans="1:17" ht="21" x14ac:dyDescent="0.25">
      <c r="A144" s="609"/>
      <c r="B144" s="94"/>
      <c r="C144" s="544"/>
      <c r="D144" s="493"/>
      <c r="E144" s="480"/>
      <c r="F144" s="508" t="s">
        <v>330</v>
      </c>
      <c r="G144" s="562">
        <v>24931</v>
      </c>
      <c r="H144" s="483"/>
      <c r="I144" s="552"/>
      <c r="J144" s="325"/>
      <c r="K144" s="94"/>
      <c r="M144" s="502"/>
      <c r="N144" s="539"/>
      <c r="O144" s="539"/>
      <c r="P144" s="607"/>
      <c r="Q144" s="633"/>
    </row>
    <row r="145" spans="1:22" ht="21" x14ac:dyDescent="0.25">
      <c r="A145" s="609"/>
      <c r="B145" s="275"/>
      <c r="C145" s="545"/>
      <c r="D145" s="474"/>
      <c r="E145" s="481"/>
      <c r="F145" s="509"/>
      <c r="G145" s="563"/>
      <c r="H145" s="484"/>
      <c r="I145" s="553"/>
      <c r="J145" s="276"/>
      <c r="K145" s="276"/>
      <c r="L145" s="184"/>
      <c r="M145" s="503"/>
      <c r="N145" s="584"/>
      <c r="O145" s="584"/>
      <c r="P145" s="607"/>
      <c r="Q145" s="634"/>
    </row>
    <row r="146" spans="1:22" ht="21" x14ac:dyDescent="0.35">
      <c r="A146" s="472">
        <v>38</v>
      </c>
      <c r="B146" s="107" t="s">
        <v>227</v>
      </c>
      <c r="C146" s="504">
        <v>4000000</v>
      </c>
      <c r="D146" s="507">
        <v>4046621</v>
      </c>
      <c r="E146" s="479" t="s">
        <v>19</v>
      </c>
      <c r="F146" s="492" t="s">
        <v>164</v>
      </c>
      <c r="G146" s="485">
        <v>4046000</v>
      </c>
      <c r="H146" s="492" t="s">
        <v>164</v>
      </c>
      <c r="I146" s="515">
        <v>4039336</v>
      </c>
      <c r="J146" s="327"/>
      <c r="K146" s="327"/>
      <c r="M146" s="241"/>
      <c r="N146" s="242"/>
      <c r="O146" s="242"/>
      <c r="P146" s="591">
        <v>242948</v>
      </c>
      <c r="Q146" s="603" t="s">
        <v>218</v>
      </c>
    </row>
    <row r="147" spans="1:22" ht="21" x14ac:dyDescent="0.35">
      <c r="A147" s="493"/>
      <c r="B147" s="94" t="s">
        <v>175</v>
      </c>
      <c r="C147" s="505"/>
      <c r="D147" s="508"/>
      <c r="E147" s="480"/>
      <c r="F147" s="558"/>
      <c r="G147" s="486"/>
      <c r="H147" s="558"/>
      <c r="I147" s="570"/>
      <c r="J147" s="325" t="s">
        <v>139</v>
      </c>
      <c r="K147" s="230" t="s">
        <v>332</v>
      </c>
      <c r="L147" s="94" t="s">
        <v>334</v>
      </c>
      <c r="M147" s="547" t="s">
        <v>213</v>
      </c>
      <c r="N147" s="539" t="s">
        <v>168</v>
      </c>
      <c r="O147" s="239"/>
      <c r="P147" s="592"/>
      <c r="Q147" s="604"/>
    </row>
    <row r="148" spans="1:22" ht="21" x14ac:dyDescent="0.35">
      <c r="A148" s="493"/>
      <c r="B148" s="94" t="s">
        <v>333</v>
      </c>
      <c r="C148" s="505"/>
      <c r="D148" s="508"/>
      <c r="E148" s="480"/>
      <c r="F148" s="558"/>
      <c r="G148" s="486"/>
      <c r="H148" s="558"/>
      <c r="I148" s="570"/>
      <c r="J148" s="325" t="s">
        <v>105</v>
      </c>
      <c r="K148" s="94"/>
      <c r="M148" s="547"/>
      <c r="N148" s="521"/>
      <c r="O148" s="239"/>
      <c r="P148" s="592"/>
      <c r="Q148" s="604"/>
    </row>
    <row r="149" spans="1:22" ht="21" x14ac:dyDescent="0.35">
      <c r="A149" s="474"/>
      <c r="B149" s="115"/>
      <c r="C149" s="583"/>
      <c r="D149" s="509"/>
      <c r="E149" s="481"/>
      <c r="F149" s="579"/>
      <c r="G149" s="487"/>
      <c r="H149" s="579"/>
      <c r="I149" s="571"/>
      <c r="J149" s="326"/>
      <c r="K149" s="115"/>
      <c r="L149" s="184"/>
      <c r="M149" s="240"/>
      <c r="N149" s="240"/>
      <c r="O149" s="240"/>
      <c r="P149" s="593"/>
      <c r="Q149" s="605"/>
      <c r="S149" s="308"/>
      <c r="T149" s="307"/>
      <c r="U149" s="310"/>
      <c r="V149" s="307"/>
    </row>
    <row r="150" spans="1:22" ht="32.25" x14ac:dyDescent="0.25">
      <c r="A150" s="472">
        <v>39</v>
      </c>
      <c r="B150" s="107" t="s">
        <v>227</v>
      </c>
      <c r="C150" s="537">
        <v>467200</v>
      </c>
      <c r="D150" s="507">
        <v>310697</v>
      </c>
      <c r="E150" s="510" t="s">
        <v>99</v>
      </c>
      <c r="F150" s="492" t="s">
        <v>186</v>
      </c>
      <c r="G150" s="485">
        <v>305969</v>
      </c>
      <c r="H150" s="482" t="s">
        <v>186</v>
      </c>
      <c r="I150" s="485">
        <v>305969</v>
      </c>
      <c r="J150" s="348"/>
      <c r="K150" s="348"/>
      <c r="M150" s="243"/>
      <c r="N150" s="246"/>
      <c r="O150" s="523"/>
      <c r="P150" s="591">
        <v>242979</v>
      </c>
      <c r="Q150" s="603" t="s">
        <v>218</v>
      </c>
    </row>
    <row r="151" spans="1:22" ht="21" x14ac:dyDescent="0.35">
      <c r="A151" s="493"/>
      <c r="B151" s="94" t="s">
        <v>175</v>
      </c>
      <c r="C151" s="538"/>
      <c r="D151" s="508"/>
      <c r="E151" s="494"/>
      <c r="F151" s="558"/>
      <c r="G151" s="486"/>
      <c r="H151" s="483"/>
      <c r="I151" s="486"/>
      <c r="J151" s="346" t="s">
        <v>139</v>
      </c>
      <c r="K151" s="230" t="s">
        <v>341</v>
      </c>
      <c r="L151" s="94" t="s">
        <v>343</v>
      </c>
      <c r="M151" s="502" t="s">
        <v>213</v>
      </c>
      <c r="N151" s="539" t="s">
        <v>168</v>
      </c>
      <c r="O151" s="524"/>
      <c r="P151" s="592"/>
      <c r="Q151" s="604"/>
    </row>
    <row r="152" spans="1:22" ht="21" x14ac:dyDescent="0.25">
      <c r="A152" s="493"/>
      <c r="B152" s="94" t="s">
        <v>342</v>
      </c>
      <c r="C152" s="538"/>
      <c r="D152" s="508"/>
      <c r="E152" s="494"/>
      <c r="F152" s="558"/>
      <c r="G152" s="486"/>
      <c r="H152" s="483"/>
      <c r="I152" s="486"/>
      <c r="J152" s="346" t="s">
        <v>105</v>
      </c>
      <c r="K152" s="94"/>
      <c r="M152" s="502"/>
      <c r="N152" s="539"/>
      <c r="O152" s="524"/>
      <c r="P152" s="592"/>
      <c r="Q152" s="604"/>
    </row>
    <row r="153" spans="1:22" ht="33.75" x14ac:dyDescent="0.35">
      <c r="A153" s="474"/>
      <c r="B153" s="94"/>
      <c r="C153" s="538"/>
      <c r="D153" s="508"/>
      <c r="E153" s="494"/>
      <c r="F153" s="579"/>
      <c r="G153" s="487"/>
      <c r="H153" s="484"/>
      <c r="I153" s="487"/>
      <c r="J153" s="346"/>
      <c r="K153" s="94"/>
      <c r="L153" s="184"/>
      <c r="M153" s="277"/>
      <c r="N153" s="279"/>
      <c r="O153" s="162"/>
      <c r="P153" s="593"/>
      <c r="Q153" s="605"/>
    </row>
    <row r="154" spans="1:22" ht="21" x14ac:dyDescent="0.35">
      <c r="A154" s="472">
        <v>40</v>
      </c>
      <c r="B154" s="107" t="s">
        <v>227</v>
      </c>
      <c r="C154" s="534">
        <v>300000</v>
      </c>
      <c r="D154" s="507">
        <v>279035</v>
      </c>
      <c r="E154" s="510" t="s">
        <v>99</v>
      </c>
      <c r="F154" s="492" t="s">
        <v>186</v>
      </c>
      <c r="G154" s="485">
        <v>274774</v>
      </c>
      <c r="H154" s="482" t="s">
        <v>186</v>
      </c>
      <c r="I154" s="485">
        <v>274774</v>
      </c>
      <c r="J154" s="348"/>
      <c r="K154" s="348"/>
      <c r="M154" s="241"/>
      <c r="N154" s="242"/>
      <c r="O154" s="239"/>
      <c r="P154" s="591">
        <v>242979</v>
      </c>
      <c r="Q154" s="603" t="s">
        <v>218</v>
      </c>
    </row>
    <row r="155" spans="1:22" ht="21" x14ac:dyDescent="0.35">
      <c r="A155" s="493"/>
      <c r="B155" s="94" t="s">
        <v>175</v>
      </c>
      <c r="C155" s="535"/>
      <c r="D155" s="508"/>
      <c r="E155" s="494"/>
      <c r="F155" s="558"/>
      <c r="G155" s="486"/>
      <c r="H155" s="483"/>
      <c r="I155" s="486"/>
      <c r="J155" s="346" t="s">
        <v>139</v>
      </c>
      <c r="K155" s="230" t="s">
        <v>344</v>
      </c>
      <c r="L155" s="94" t="s">
        <v>343</v>
      </c>
      <c r="M155" s="547" t="s">
        <v>213</v>
      </c>
      <c r="N155" s="539" t="s">
        <v>168</v>
      </c>
      <c r="O155" s="238"/>
      <c r="P155" s="592"/>
      <c r="Q155" s="604"/>
    </row>
    <row r="156" spans="1:22" ht="21" x14ac:dyDescent="0.35">
      <c r="A156" s="493"/>
      <c r="B156" s="94" t="s">
        <v>345</v>
      </c>
      <c r="C156" s="535"/>
      <c r="D156" s="508"/>
      <c r="E156" s="494"/>
      <c r="F156" s="558"/>
      <c r="G156" s="486"/>
      <c r="H156" s="483"/>
      <c r="I156" s="486"/>
      <c r="J156" s="346" t="s">
        <v>105</v>
      </c>
      <c r="K156" s="94"/>
      <c r="M156" s="547"/>
      <c r="N156" s="521"/>
      <c r="O156" s="239"/>
      <c r="P156" s="592"/>
      <c r="Q156" s="604"/>
    </row>
    <row r="157" spans="1:22" ht="21" x14ac:dyDescent="0.35">
      <c r="A157" s="474"/>
      <c r="B157" s="275"/>
      <c r="C157" s="536"/>
      <c r="D157" s="509"/>
      <c r="E157" s="511"/>
      <c r="F157" s="579"/>
      <c r="G157" s="487"/>
      <c r="H157" s="484"/>
      <c r="I157" s="487"/>
      <c r="J157" s="276"/>
      <c r="K157" s="276"/>
      <c r="L157" s="184"/>
      <c r="M157" s="240"/>
      <c r="N157" s="240"/>
      <c r="O157" s="240"/>
      <c r="P157" s="593"/>
      <c r="Q157" s="605"/>
    </row>
    <row r="158" spans="1:22" ht="21" x14ac:dyDescent="0.35">
      <c r="A158" s="472">
        <v>41</v>
      </c>
      <c r="B158" s="107" t="s">
        <v>227</v>
      </c>
      <c r="C158" s="534">
        <v>240000</v>
      </c>
      <c r="D158" s="507">
        <v>221347</v>
      </c>
      <c r="E158" s="479" t="s">
        <v>99</v>
      </c>
      <c r="F158" s="492" t="s">
        <v>194</v>
      </c>
      <c r="G158" s="485">
        <v>218006</v>
      </c>
      <c r="H158" s="492" t="s">
        <v>194</v>
      </c>
      <c r="I158" s="485">
        <v>218006</v>
      </c>
      <c r="J158" s="235"/>
      <c r="K158" s="235"/>
      <c r="M158" s="241"/>
      <c r="N158" s="242"/>
      <c r="O158" s="239"/>
      <c r="P158" s="591">
        <v>242979</v>
      </c>
      <c r="Q158" s="603" t="s">
        <v>218</v>
      </c>
    </row>
    <row r="159" spans="1:22" ht="21" x14ac:dyDescent="0.35">
      <c r="A159" s="493"/>
      <c r="B159" s="94" t="s">
        <v>175</v>
      </c>
      <c r="C159" s="535"/>
      <c r="D159" s="508"/>
      <c r="E159" s="480"/>
      <c r="F159" s="558"/>
      <c r="G159" s="486"/>
      <c r="H159" s="558"/>
      <c r="I159" s="486"/>
      <c r="J159" s="346" t="s">
        <v>139</v>
      </c>
      <c r="K159" s="230" t="s">
        <v>346</v>
      </c>
      <c r="L159" s="94" t="s">
        <v>343</v>
      </c>
      <c r="M159" s="547" t="s">
        <v>213</v>
      </c>
      <c r="N159" s="539" t="s">
        <v>168</v>
      </c>
      <c r="O159" s="539"/>
      <c r="P159" s="592"/>
      <c r="Q159" s="604"/>
    </row>
    <row r="160" spans="1:22" ht="21" x14ac:dyDescent="0.25">
      <c r="A160" s="493"/>
      <c r="B160" s="94" t="s">
        <v>347</v>
      </c>
      <c r="C160" s="535"/>
      <c r="D160" s="508"/>
      <c r="E160" s="480"/>
      <c r="F160" s="558"/>
      <c r="G160" s="486"/>
      <c r="H160" s="558"/>
      <c r="I160" s="486"/>
      <c r="J160" s="346" t="s">
        <v>105</v>
      </c>
      <c r="K160" s="94"/>
      <c r="M160" s="547"/>
      <c r="N160" s="521"/>
      <c r="O160" s="539"/>
      <c r="P160" s="592"/>
      <c r="Q160" s="604"/>
    </row>
    <row r="161" spans="1:22" ht="21" x14ac:dyDescent="0.35">
      <c r="A161" s="474"/>
      <c r="B161" s="275"/>
      <c r="C161" s="536"/>
      <c r="D161" s="509"/>
      <c r="E161" s="481"/>
      <c r="F161" s="579"/>
      <c r="G161" s="487"/>
      <c r="H161" s="579"/>
      <c r="I161" s="487"/>
      <c r="J161" s="276"/>
      <c r="K161" s="276"/>
      <c r="L161" s="184"/>
      <c r="M161" s="240"/>
      <c r="N161" s="240"/>
      <c r="O161" s="240"/>
      <c r="P161" s="593"/>
      <c r="Q161" s="605"/>
    </row>
    <row r="162" spans="1:22" ht="32.25" x14ac:dyDescent="0.35">
      <c r="A162" s="472">
        <v>42</v>
      </c>
      <c r="B162" s="107" t="s">
        <v>227</v>
      </c>
      <c r="C162" s="534">
        <v>467200</v>
      </c>
      <c r="D162" s="507">
        <v>452682</v>
      </c>
      <c r="E162" s="479" t="s">
        <v>99</v>
      </c>
      <c r="F162" s="492" t="s">
        <v>162</v>
      </c>
      <c r="G162" s="485">
        <v>445764</v>
      </c>
      <c r="H162" s="492" t="s">
        <v>162</v>
      </c>
      <c r="I162" s="485">
        <v>445764</v>
      </c>
      <c r="J162" s="232"/>
      <c r="K162" s="232"/>
      <c r="M162" s="349"/>
      <c r="N162" s="299"/>
      <c r="O162" s="239"/>
      <c r="P162" s="591">
        <v>242979</v>
      </c>
      <c r="Q162" s="603" t="s">
        <v>218</v>
      </c>
    </row>
    <row r="163" spans="1:22" ht="21" x14ac:dyDescent="0.35">
      <c r="A163" s="493"/>
      <c r="B163" s="94" t="s">
        <v>175</v>
      </c>
      <c r="C163" s="535"/>
      <c r="D163" s="508"/>
      <c r="E163" s="480"/>
      <c r="F163" s="558"/>
      <c r="G163" s="486"/>
      <c r="H163" s="558"/>
      <c r="I163" s="486"/>
      <c r="J163" s="346" t="s">
        <v>139</v>
      </c>
      <c r="K163" s="230" t="s">
        <v>348</v>
      </c>
      <c r="L163" s="94" t="s">
        <v>350</v>
      </c>
      <c r="M163" s="502" t="s">
        <v>213</v>
      </c>
      <c r="N163" s="539" t="s">
        <v>168</v>
      </c>
      <c r="O163" s="239"/>
      <c r="P163" s="592"/>
      <c r="Q163" s="604"/>
    </row>
    <row r="164" spans="1:22" ht="21" x14ac:dyDescent="0.35">
      <c r="A164" s="493"/>
      <c r="B164" s="94" t="s">
        <v>349</v>
      </c>
      <c r="C164" s="535"/>
      <c r="D164" s="508"/>
      <c r="E164" s="480"/>
      <c r="F164" s="558"/>
      <c r="G164" s="486"/>
      <c r="H164" s="558"/>
      <c r="I164" s="486"/>
      <c r="J164" s="346" t="s">
        <v>105</v>
      </c>
      <c r="K164" s="94"/>
      <c r="M164" s="502"/>
      <c r="N164" s="539"/>
      <c r="O164" s="239"/>
      <c r="P164" s="592"/>
      <c r="Q164" s="604"/>
    </row>
    <row r="165" spans="1:22" ht="32.25" x14ac:dyDescent="0.35">
      <c r="A165" s="474"/>
      <c r="B165" s="275"/>
      <c r="C165" s="536"/>
      <c r="D165" s="509"/>
      <c r="E165" s="481"/>
      <c r="F165" s="579"/>
      <c r="G165" s="487"/>
      <c r="H165" s="579"/>
      <c r="I165" s="487"/>
      <c r="J165" s="276"/>
      <c r="K165" s="276"/>
      <c r="L165" s="184"/>
      <c r="M165" s="349"/>
      <c r="N165" s="299"/>
      <c r="O165" s="162"/>
      <c r="P165" s="593"/>
      <c r="Q165" s="605"/>
    </row>
    <row r="166" spans="1:22" ht="21" x14ac:dyDescent="0.35">
      <c r="A166" s="472">
        <v>43</v>
      </c>
      <c r="B166" s="94" t="s">
        <v>227</v>
      </c>
      <c r="C166" s="537">
        <v>4672000</v>
      </c>
      <c r="D166" s="537">
        <v>4739439</v>
      </c>
      <c r="E166" s="510" t="s">
        <v>19</v>
      </c>
      <c r="F166" s="492" t="s">
        <v>164</v>
      </c>
      <c r="G166" s="485">
        <v>4735000</v>
      </c>
      <c r="H166" s="492" t="s">
        <v>164</v>
      </c>
      <c r="I166" s="531">
        <v>4734043</v>
      </c>
      <c r="J166" s="348"/>
      <c r="K166" s="352"/>
      <c r="M166" s="241"/>
      <c r="N166" s="242"/>
      <c r="O166" s="585"/>
      <c r="P166" s="591">
        <v>242979</v>
      </c>
      <c r="Q166" s="603" t="s">
        <v>218</v>
      </c>
    </row>
    <row r="167" spans="1:22" ht="21" x14ac:dyDescent="0.35">
      <c r="A167" s="493"/>
      <c r="B167" s="94" t="s">
        <v>175</v>
      </c>
      <c r="C167" s="538"/>
      <c r="D167" s="538"/>
      <c r="E167" s="494"/>
      <c r="F167" s="558"/>
      <c r="G167" s="486"/>
      <c r="H167" s="558"/>
      <c r="I167" s="516"/>
      <c r="J167" s="346" t="s">
        <v>139</v>
      </c>
      <c r="K167" s="230" t="s">
        <v>351</v>
      </c>
      <c r="L167" s="94" t="s">
        <v>353</v>
      </c>
      <c r="M167" s="547" t="s">
        <v>213</v>
      </c>
      <c r="N167" s="539" t="s">
        <v>168</v>
      </c>
      <c r="O167" s="586"/>
      <c r="P167" s="592"/>
      <c r="Q167" s="604"/>
    </row>
    <row r="168" spans="1:22" ht="21" x14ac:dyDescent="0.25">
      <c r="A168" s="493"/>
      <c r="B168" s="94" t="s">
        <v>352</v>
      </c>
      <c r="C168" s="538"/>
      <c r="D168" s="538"/>
      <c r="E168" s="494"/>
      <c r="F168" s="558"/>
      <c r="G168" s="486"/>
      <c r="H168" s="558"/>
      <c r="I168" s="516"/>
      <c r="J168" s="346" t="s">
        <v>105</v>
      </c>
      <c r="K168" s="94"/>
      <c r="M168" s="547"/>
      <c r="N168" s="521"/>
      <c r="O168" s="586"/>
      <c r="P168" s="592"/>
      <c r="Q168" s="604"/>
    </row>
    <row r="169" spans="1:22" ht="21" x14ac:dyDescent="0.35">
      <c r="A169" s="474"/>
      <c r="B169" s="351"/>
      <c r="C169" s="538"/>
      <c r="D169" s="538"/>
      <c r="E169" s="494"/>
      <c r="F169" s="579"/>
      <c r="G169" s="487"/>
      <c r="H169" s="579"/>
      <c r="I169" s="516"/>
      <c r="J169" s="351"/>
      <c r="K169" s="353"/>
      <c r="L169" s="184"/>
      <c r="M169" s="240"/>
      <c r="N169" s="240"/>
      <c r="O169" s="587"/>
      <c r="P169" s="593"/>
      <c r="Q169" s="605"/>
    </row>
    <row r="170" spans="1:22" ht="21" x14ac:dyDescent="0.35">
      <c r="A170" s="472">
        <v>44</v>
      </c>
      <c r="B170" s="94" t="s">
        <v>227</v>
      </c>
      <c r="C170" s="537">
        <v>4672000</v>
      </c>
      <c r="D170" s="537">
        <v>4915556</v>
      </c>
      <c r="E170" s="510" t="s">
        <v>19</v>
      </c>
      <c r="F170" s="492" t="s">
        <v>232</v>
      </c>
      <c r="G170" s="485">
        <v>4745555</v>
      </c>
      <c r="H170" s="492" t="s">
        <v>232</v>
      </c>
      <c r="I170" s="531">
        <v>4744884</v>
      </c>
      <c r="J170" s="350"/>
      <c r="K170" s="354"/>
      <c r="M170" s="241"/>
      <c r="N170" s="242"/>
      <c r="O170" s="585"/>
      <c r="P170" s="591">
        <v>242979</v>
      </c>
      <c r="Q170" s="603" t="s">
        <v>218</v>
      </c>
    </row>
    <row r="171" spans="1:22" ht="21" x14ac:dyDescent="0.35">
      <c r="A171" s="493"/>
      <c r="B171" s="94" t="s">
        <v>175</v>
      </c>
      <c r="C171" s="538"/>
      <c r="D171" s="538"/>
      <c r="E171" s="494"/>
      <c r="F171" s="558"/>
      <c r="G171" s="486"/>
      <c r="H171" s="558"/>
      <c r="I171" s="516"/>
      <c r="J171" s="346" t="s">
        <v>139</v>
      </c>
      <c r="K171" s="230" t="s">
        <v>354</v>
      </c>
      <c r="L171" s="94" t="s">
        <v>356</v>
      </c>
      <c r="M171" s="547" t="s">
        <v>213</v>
      </c>
      <c r="N171" s="539" t="s">
        <v>168</v>
      </c>
      <c r="O171" s="586"/>
      <c r="P171" s="592"/>
      <c r="Q171" s="604"/>
    </row>
    <row r="172" spans="1:22" ht="21" x14ac:dyDescent="0.25">
      <c r="A172" s="493"/>
      <c r="B172" s="94" t="s">
        <v>355</v>
      </c>
      <c r="C172" s="538"/>
      <c r="D172" s="538"/>
      <c r="E172" s="494"/>
      <c r="F172" s="558"/>
      <c r="G172" s="486"/>
      <c r="H172" s="558"/>
      <c r="I172" s="516"/>
      <c r="J172" s="346" t="s">
        <v>105</v>
      </c>
      <c r="K172" s="94"/>
      <c r="M172" s="547"/>
      <c r="N172" s="521"/>
      <c r="O172" s="586"/>
      <c r="P172" s="592"/>
      <c r="Q172" s="604"/>
    </row>
    <row r="173" spans="1:22" ht="21" x14ac:dyDescent="0.35">
      <c r="A173" s="474"/>
      <c r="B173" s="351"/>
      <c r="C173" s="538"/>
      <c r="D173" s="538"/>
      <c r="E173" s="494"/>
      <c r="F173" s="579"/>
      <c r="G173" s="487"/>
      <c r="H173" s="579"/>
      <c r="I173" s="516"/>
      <c r="J173" s="351"/>
      <c r="K173" s="353"/>
      <c r="L173" s="184"/>
      <c r="M173" s="240"/>
      <c r="N173" s="240"/>
      <c r="O173" s="587"/>
      <c r="P173" s="593"/>
      <c r="Q173" s="605"/>
    </row>
    <row r="174" spans="1:22" ht="21" x14ac:dyDescent="0.35">
      <c r="A174" s="472">
        <v>45</v>
      </c>
      <c r="B174" s="94" t="s">
        <v>227</v>
      </c>
      <c r="C174" s="504">
        <v>18690000</v>
      </c>
      <c r="D174" s="537">
        <v>18710172</v>
      </c>
      <c r="E174" s="510" t="s">
        <v>19</v>
      </c>
      <c r="F174" s="492" t="s">
        <v>194</v>
      </c>
      <c r="G174" s="485">
        <v>18335000</v>
      </c>
      <c r="H174" s="492" t="s">
        <v>194</v>
      </c>
      <c r="I174" s="515">
        <v>18320153</v>
      </c>
      <c r="J174" s="350"/>
      <c r="K174" s="350"/>
      <c r="M174" s="241"/>
      <c r="N174" s="242"/>
      <c r="O174" s="242"/>
      <c r="P174" s="591">
        <v>242979</v>
      </c>
      <c r="Q174" s="603" t="s">
        <v>218</v>
      </c>
    </row>
    <row r="175" spans="1:22" ht="21" x14ac:dyDescent="0.35">
      <c r="A175" s="493"/>
      <c r="B175" s="94" t="s">
        <v>175</v>
      </c>
      <c r="C175" s="505"/>
      <c r="D175" s="538"/>
      <c r="E175" s="494"/>
      <c r="F175" s="558"/>
      <c r="G175" s="486"/>
      <c r="H175" s="558"/>
      <c r="I175" s="570"/>
      <c r="J175" s="346" t="s">
        <v>139</v>
      </c>
      <c r="K175" s="230" t="s">
        <v>357</v>
      </c>
      <c r="L175" s="94" t="s">
        <v>359</v>
      </c>
      <c r="M175" s="547" t="s">
        <v>213</v>
      </c>
      <c r="N175" s="539" t="s">
        <v>168</v>
      </c>
      <c r="O175" s="239"/>
      <c r="P175" s="592"/>
      <c r="Q175" s="604"/>
      <c r="T175" s="307"/>
      <c r="V175" s="35"/>
    </row>
    <row r="176" spans="1:22" ht="21" x14ac:dyDescent="0.35">
      <c r="A176" s="493"/>
      <c r="B176" s="94" t="s">
        <v>358</v>
      </c>
      <c r="C176" s="505"/>
      <c r="D176" s="538"/>
      <c r="E176" s="494"/>
      <c r="F176" s="558"/>
      <c r="G176" s="486"/>
      <c r="H176" s="558"/>
      <c r="I176" s="570"/>
      <c r="J176" s="346" t="s">
        <v>105</v>
      </c>
      <c r="K176" s="94"/>
      <c r="M176" s="547"/>
      <c r="N176" s="521"/>
      <c r="O176" s="239"/>
      <c r="P176" s="592"/>
      <c r="Q176" s="604"/>
    </row>
    <row r="177" spans="1:22" ht="21" x14ac:dyDescent="0.35">
      <c r="A177" s="474"/>
      <c r="B177" s="115"/>
      <c r="C177" s="583"/>
      <c r="D177" s="506"/>
      <c r="E177" s="511"/>
      <c r="F177" s="579"/>
      <c r="G177" s="487"/>
      <c r="H177" s="579"/>
      <c r="I177" s="571"/>
      <c r="J177" s="347"/>
      <c r="K177" s="115"/>
      <c r="L177" s="184"/>
      <c r="M177" s="240"/>
      <c r="N177" s="240"/>
      <c r="O177" s="240"/>
      <c r="P177" s="593"/>
      <c r="Q177" s="605"/>
      <c r="S177" s="30" t="s">
        <v>362</v>
      </c>
      <c r="T177" s="35">
        <f>SUM('แบบ สขร. ต.ค. 64 '!I34,'แบบ สขร. ต.ค. 64 '!I50,'แบบ สขร. ต.ค. 64 '!I64)</f>
        <v>10425616.190000001</v>
      </c>
    </row>
    <row r="178" spans="1:22" ht="32.25" x14ac:dyDescent="0.25">
      <c r="A178" s="532">
        <v>46</v>
      </c>
      <c r="B178" s="94" t="s">
        <v>227</v>
      </c>
      <c r="C178" s="537">
        <v>4672000</v>
      </c>
      <c r="D178" s="537">
        <v>4917501</v>
      </c>
      <c r="E178" s="510" t="s">
        <v>19</v>
      </c>
      <c r="F178" s="492" t="s">
        <v>232</v>
      </c>
      <c r="G178" s="485">
        <v>4795000</v>
      </c>
      <c r="H178" s="492" t="s">
        <v>232</v>
      </c>
      <c r="I178" s="531">
        <v>4791871</v>
      </c>
      <c r="J178" s="371"/>
      <c r="K178" s="352"/>
      <c r="M178" s="243"/>
      <c r="N178" s="246"/>
      <c r="O178" s="523"/>
      <c r="P178" s="591">
        <v>243009</v>
      </c>
      <c r="Q178" s="603" t="s">
        <v>218</v>
      </c>
      <c r="S178" s="30" t="s">
        <v>363</v>
      </c>
      <c r="T178" s="35">
        <f>SUM('แบบ สขร. พ.ย. 64 '!I26,'แบบ สขร. พ.ย. 64 '!I42)</f>
        <v>3692300.6100000003</v>
      </c>
    </row>
    <row r="179" spans="1:22" ht="24" customHeight="1" x14ac:dyDescent="0.35">
      <c r="A179" s="473"/>
      <c r="B179" s="94" t="s">
        <v>175</v>
      </c>
      <c r="C179" s="538"/>
      <c r="D179" s="538"/>
      <c r="E179" s="494"/>
      <c r="F179" s="558"/>
      <c r="G179" s="486"/>
      <c r="H179" s="558"/>
      <c r="I179" s="516"/>
      <c r="J179" s="368" t="s">
        <v>139</v>
      </c>
      <c r="K179" s="230" t="s">
        <v>371</v>
      </c>
      <c r="L179" s="94" t="s">
        <v>373</v>
      </c>
      <c r="M179" s="502" t="s">
        <v>213</v>
      </c>
      <c r="N179" s="539" t="s">
        <v>168</v>
      </c>
      <c r="O179" s="524"/>
      <c r="P179" s="592"/>
      <c r="Q179" s="604"/>
      <c r="S179" s="30" t="s">
        <v>364</v>
      </c>
      <c r="T179" s="35">
        <f>SUM('แบบ สขร. ธ.ค. 64 '!I10,'แบบ สขร. ธ.ค. 64 '!I44)</f>
        <v>8965802.3499999996</v>
      </c>
    </row>
    <row r="180" spans="1:22" ht="24" customHeight="1" x14ac:dyDescent="0.25">
      <c r="A180" s="473"/>
      <c r="B180" s="94" t="s">
        <v>372</v>
      </c>
      <c r="C180" s="538"/>
      <c r="D180" s="538"/>
      <c r="E180" s="494"/>
      <c r="F180" s="558"/>
      <c r="G180" s="486"/>
      <c r="H180" s="558"/>
      <c r="I180" s="516"/>
      <c r="J180" s="368" t="s">
        <v>105</v>
      </c>
      <c r="K180" s="94"/>
      <c r="M180" s="502"/>
      <c r="N180" s="539"/>
      <c r="O180" s="524"/>
      <c r="P180" s="592"/>
      <c r="Q180" s="604"/>
      <c r="S180" s="30" t="s">
        <v>365</v>
      </c>
      <c r="T180" s="35">
        <f>SUM('แบบ สขร. ม.ค. 65'!I19)</f>
        <v>20999765</v>
      </c>
    </row>
    <row r="181" spans="1:22" ht="33.75" x14ac:dyDescent="0.35">
      <c r="A181" s="533"/>
      <c r="B181" s="373"/>
      <c r="C181" s="538"/>
      <c r="D181" s="538"/>
      <c r="E181" s="494"/>
      <c r="F181" s="579"/>
      <c r="G181" s="487"/>
      <c r="H181" s="579"/>
      <c r="I181" s="516"/>
      <c r="J181" s="373"/>
      <c r="K181" s="353"/>
      <c r="L181" s="184"/>
      <c r="M181" s="277"/>
      <c r="N181" s="279"/>
      <c r="O181" s="162"/>
      <c r="P181" s="593"/>
      <c r="Q181" s="605"/>
      <c r="S181" s="30" t="s">
        <v>366</v>
      </c>
      <c r="T181" s="35">
        <f>SUM('แบบ สขร. ก.พ. 65'!I23,'แบบ สขร. ก.พ. 65'!I42)</f>
        <v>9019412</v>
      </c>
    </row>
    <row r="182" spans="1:22" ht="21" x14ac:dyDescent="0.35">
      <c r="A182" s="532">
        <v>47</v>
      </c>
      <c r="B182" s="107"/>
      <c r="C182" s="537">
        <v>3500000</v>
      </c>
      <c r="D182" s="507">
        <v>3375541</v>
      </c>
      <c r="E182" s="510" t="s">
        <v>161</v>
      </c>
      <c r="F182" s="371" t="s">
        <v>232</v>
      </c>
      <c r="G182" s="370">
        <v>3350000</v>
      </c>
      <c r="H182" s="512" t="s">
        <v>232</v>
      </c>
      <c r="I182" s="531">
        <v>3346457</v>
      </c>
      <c r="J182" s="371"/>
      <c r="K182" s="371"/>
      <c r="M182" s="241"/>
      <c r="N182" s="242"/>
      <c r="O182" s="239"/>
      <c r="P182" s="591">
        <v>243009</v>
      </c>
      <c r="Q182" s="597" t="s">
        <v>218</v>
      </c>
      <c r="S182" s="30" t="s">
        <v>367</v>
      </c>
      <c r="T182" s="307">
        <f>SUM('แบบ สขร. มี.ค. 65'!I29,'แบบ สขร. มี.ค. 65'!I43)</f>
        <v>5102781</v>
      </c>
    </row>
    <row r="183" spans="1:22" ht="24" customHeight="1" x14ac:dyDescent="0.35">
      <c r="A183" s="473"/>
      <c r="B183" s="94" t="s">
        <v>227</v>
      </c>
      <c r="C183" s="538"/>
      <c r="D183" s="508"/>
      <c r="E183" s="494"/>
      <c r="F183" s="368" t="s">
        <v>162</v>
      </c>
      <c r="G183" s="95">
        <v>3375000</v>
      </c>
      <c r="H183" s="513"/>
      <c r="I183" s="516"/>
      <c r="J183" s="368" t="s">
        <v>101</v>
      </c>
      <c r="K183" s="230" t="s">
        <v>375</v>
      </c>
      <c r="L183" s="94" t="s">
        <v>378</v>
      </c>
      <c r="M183" s="547" t="s">
        <v>213</v>
      </c>
      <c r="N183" s="539" t="s">
        <v>168</v>
      </c>
      <c r="O183" s="539"/>
      <c r="P183" s="592"/>
      <c r="Q183" s="594"/>
      <c r="S183" s="30" t="s">
        <v>368</v>
      </c>
      <c r="T183" s="395">
        <f>SUM('แบบ สขร. เม.ย. 65 '!I23,'แบบ สขร. เม.ย. 65 '!I45)</f>
        <v>29043593</v>
      </c>
    </row>
    <row r="184" spans="1:22" ht="24" customHeight="1" x14ac:dyDescent="0.25">
      <c r="A184" s="473"/>
      <c r="B184" s="94" t="s">
        <v>175</v>
      </c>
      <c r="C184" s="538"/>
      <c r="D184" s="508"/>
      <c r="E184" s="494"/>
      <c r="F184" s="368" t="s">
        <v>377</v>
      </c>
      <c r="G184" s="96">
        <v>3375540</v>
      </c>
      <c r="H184" s="513"/>
      <c r="I184" s="516"/>
      <c r="J184" s="368" t="s">
        <v>105</v>
      </c>
      <c r="K184" s="94"/>
      <c r="M184" s="547"/>
      <c r="N184" s="521"/>
      <c r="O184" s="539"/>
      <c r="P184" s="592"/>
      <c r="Q184" s="594"/>
      <c r="S184" s="30" t="s">
        <v>382</v>
      </c>
      <c r="T184" s="345">
        <f>SUM('แบบ สขร. พ.ค. 65'!I12,'แบบ สขร. พ.ค. 65'!I29)</f>
        <v>9446296</v>
      </c>
    </row>
    <row r="185" spans="1:22" ht="24" customHeight="1" x14ac:dyDescent="0.35">
      <c r="A185" s="473"/>
      <c r="B185" s="94" t="s">
        <v>376</v>
      </c>
      <c r="C185" s="538"/>
      <c r="D185" s="508"/>
      <c r="E185" s="494"/>
      <c r="F185" s="368" t="s">
        <v>194</v>
      </c>
      <c r="G185" s="96">
        <v>3375541</v>
      </c>
      <c r="H185" s="513"/>
      <c r="I185" s="516"/>
      <c r="J185" s="368"/>
      <c r="K185" s="94"/>
      <c r="M185" s="372"/>
      <c r="N185" s="375"/>
      <c r="O185" s="376"/>
      <c r="P185" s="592"/>
      <c r="Q185" s="594"/>
      <c r="S185" s="30" t="s">
        <v>392</v>
      </c>
      <c r="T185" s="307">
        <f>SUM('แบบ สขร. มิ.ย. 65'!I12,'แบบ สขร. มิ.ย. 65'!I24)</f>
        <v>5153734</v>
      </c>
    </row>
    <row r="186" spans="1:22" ht="21.75" thickBot="1" x14ac:dyDescent="0.4">
      <c r="A186" s="533"/>
      <c r="B186" s="94"/>
      <c r="C186" s="506"/>
      <c r="D186" s="509"/>
      <c r="E186" s="511"/>
      <c r="F186" s="369" t="s">
        <v>234</v>
      </c>
      <c r="G186" s="117">
        <v>3375541</v>
      </c>
      <c r="H186" s="514"/>
      <c r="I186" s="517"/>
      <c r="J186" s="373"/>
      <c r="K186" s="373"/>
      <c r="L186" s="255"/>
      <c r="M186" s="162"/>
      <c r="N186" s="240"/>
      <c r="O186" s="240"/>
      <c r="P186" s="593"/>
      <c r="Q186" s="594"/>
    </row>
    <row r="187" spans="1:22" ht="33" thickBot="1" x14ac:dyDescent="0.4">
      <c r="A187" s="532">
        <v>48</v>
      </c>
      <c r="B187" s="107"/>
      <c r="C187" s="534">
        <v>1250000</v>
      </c>
      <c r="D187" s="507">
        <v>1315076</v>
      </c>
      <c r="E187" s="510" t="s">
        <v>161</v>
      </c>
      <c r="F187" s="415" t="s">
        <v>234</v>
      </c>
      <c r="G187" s="412">
        <v>1310000</v>
      </c>
      <c r="H187" s="512" t="s">
        <v>234</v>
      </c>
      <c r="I187" s="531">
        <v>1307968</v>
      </c>
      <c r="J187" s="415"/>
      <c r="K187" s="415"/>
      <c r="L187" s="392"/>
      <c r="M187" s="410"/>
      <c r="N187" s="246"/>
      <c r="O187" s="242"/>
      <c r="P187" s="591">
        <v>243009</v>
      </c>
      <c r="Q187" s="603" t="s">
        <v>218</v>
      </c>
      <c r="S187" s="396" t="s">
        <v>66</v>
      </c>
      <c r="T187" s="409">
        <f>SUM(T177:T186)</f>
        <v>101849300.15000001</v>
      </c>
    </row>
    <row r="188" spans="1:22" ht="21" x14ac:dyDescent="0.35">
      <c r="A188" s="473"/>
      <c r="B188" s="94" t="s">
        <v>227</v>
      </c>
      <c r="C188" s="535"/>
      <c r="D188" s="508"/>
      <c r="E188" s="494"/>
      <c r="F188" s="413" t="s">
        <v>377</v>
      </c>
      <c r="G188" s="96">
        <v>1315000</v>
      </c>
      <c r="H188" s="513"/>
      <c r="I188" s="516"/>
      <c r="J188" s="413" t="s">
        <v>101</v>
      </c>
      <c r="K188" s="230" t="s">
        <v>380</v>
      </c>
      <c r="L188" s="94" t="s">
        <v>381</v>
      </c>
      <c r="M188" s="502" t="s">
        <v>251</v>
      </c>
      <c r="N188" s="539" t="s">
        <v>168</v>
      </c>
      <c r="O188" s="239"/>
      <c r="P188" s="592"/>
      <c r="Q188" s="604"/>
    </row>
    <row r="189" spans="1:22" ht="21" x14ac:dyDescent="0.35">
      <c r="A189" s="473"/>
      <c r="B189" s="94" t="s">
        <v>379</v>
      </c>
      <c r="C189" s="535"/>
      <c r="D189" s="508"/>
      <c r="E189" s="494"/>
      <c r="F189" s="413" t="s">
        <v>320</v>
      </c>
      <c r="G189" s="96">
        <v>1315000</v>
      </c>
      <c r="H189" s="513"/>
      <c r="I189" s="516"/>
      <c r="J189" s="413" t="s">
        <v>105</v>
      </c>
      <c r="K189" s="94"/>
      <c r="L189" s="393"/>
      <c r="M189" s="502"/>
      <c r="N189" s="539"/>
      <c r="O189" s="239"/>
      <c r="P189" s="592"/>
      <c r="Q189" s="604"/>
      <c r="T189" s="393"/>
      <c r="U189" s="393"/>
      <c r="V189" s="393"/>
    </row>
    <row r="190" spans="1:22" ht="32.25" x14ac:dyDescent="0.35">
      <c r="A190" s="533"/>
      <c r="B190" s="275"/>
      <c r="C190" s="536"/>
      <c r="D190" s="509"/>
      <c r="E190" s="511"/>
      <c r="F190" s="414" t="s">
        <v>232</v>
      </c>
      <c r="G190" s="117">
        <v>1337000</v>
      </c>
      <c r="H190" s="514"/>
      <c r="I190" s="517"/>
      <c r="J190" s="276"/>
      <c r="K190" s="276"/>
      <c r="L190" s="394"/>
      <c r="M190" s="411"/>
      <c r="N190" s="280"/>
      <c r="O190" s="162"/>
      <c r="P190" s="593"/>
      <c r="Q190" s="605"/>
      <c r="T190" s="389"/>
      <c r="U190" s="393"/>
      <c r="V190" s="390"/>
    </row>
    <row r="191" spans="1:22" ht="32.25" x14ac:dyDescent="0.25">
      <c r="A191" s="472">
        <v>49</v>
      </c>
      <c r="B191" s="94" t="s">
        <v>227</v>
      </c>
      <c r="C191" s="537">
        <v>250000</v>
      </c>
      <c r="D191" s="537">
        <v>238700</v>
      </c>
      <c r="E191" s="510" t="s">
        <v>99</v>
      </c>
      <c r="F191" s="492" t="s">
        <v>186</v>
      </c>
      <c r="G191" s="485">
        <v>235097</v>
      </c>
      <c r="H191" s="482" t="s">
        <v>186</v>
      </c>
      <c r="I191" s="531">
        <v>235097</v>
      </c>
      <c r="J191" s="415"/>
      <c r="K191" s="352"/>
      <c r="M191" s="243"/>
      <c r="N191" s="246"/>
      <c r="O191" s="523"/>
      <c r="P191" s="591">
        <v>243040</v>
      </c>
      <c r="Q191" s="603" t="s">
        <v>218</v>
      </c>
      <c r="T191" s="389"/>
      <c r="V191" s="390"/>
    </row>
    <row r="192" spans="1:22" ht="21" x14ac:dyDescent="0.35">
      <c r="A192" s="493"/>
      <c r="B192" s="94" t="s">
        <v>175</v>
      </c>
      <c r="C192" s="538"/>
      <c r="D192" s="538"/>
      <c r="E192" s="494"/>
      <c r="F192" s="558"/>
      <c r="G192" s="486"/>
      <c r="H192" s="483"/>
      <c r="I192" s="516"/>
      <c r="J192" s="413" t="s">
        <v>139</v>
      </c>
      <c r="K192" s="230" t="s">
        <v>386</v>
      </c>
      <c r="L192" s="94" t="s">
        <v>388</v>
      </c>
      <c r="M192" s="502" t="s">
        <v>213</v>
      </c>
      <c r="N192" s="539" t="s">
        <v>168</v>
      </c>
      <c r="O192" s="524"/>
      <c r="P192" s="592"/>
      <c r="Q192" s="604"/>
      <c r="T192" s="389"/>
      <c r="V192" s="390"/>
    </row>
    <row r="193" spans="1:22" ht="21" x14ac:dyDescent="0.25">
      <c r="A193" s="493"/>
      <c r="B193" s="94" t="s">
        <v>387</v>
      </c>
      <c r="C193" s="538"/>
      <c r="D193" s="538"/>
      <c r="E193" s="494"/>
      <c r="F193" s="558"/>
      <c r="G193" s="486"/>
      <c r="H193" s="483"/>
      <c r="I193" s="516"/>
      <c r="J193" s="413" t="s">
        <v>105</v>
      </c>
      <c r="K193" s="94"/>
      <c r="M193" s="502"/>
      <c r="N193" s="539"/>
      <c r="O193" s="524"/>
      <c r="P193" s="592"/>
      <c r="Q193" s="604"/>
      <c r="T193" s="389"/>
      <c r="V193" s="390"/>
    </row>
    <row r="194" spans="1:22" ht="33.75" x14ac:dyDescent="0.35">
      <c r="A194" s="474"/>
      <c r="B194" s="416"/>
      <c r="C194" s="538"/>
      <c r="D194" s="538"/>
      <c r="E194" s="494"/>
      <c r="F194" s="579"/>
      <c r="G194" s="487"/>
      <c r="H194" s="484"/>
      <c r="I194" s="516"/>
      <c r="J194" s="416"/>
      <c r="K194" s="353"/>
      <c r="L194" s="184"/>
      <c r="M194" s="277"/>
      <c r="N194" s="279"/>
      <c r="O194" s="162"/>
      <c r="P194" s="593"/>
      <c r="Q194" s="605"/>
      <c r="T194" s="389"/>
      <c r="V194" s="390"/>
    </row>
    <row r="195" spans="1:22" ht="21" x14ac:dyDescent="0.35">
      <c r="A195" s="532">
        <v>50</v>
      </c>
      <c r="B195" s="107" t="s">
        <v>227</v>
      </c>
      <c r="C195" s="537">
        <v>4672000</v>
      </c>
      <c r="D195" s="507">
        <v>4942910</v>
      </c>
      <c r="E195" s="510" t="s">
        <v>161</v>
      </c>
      <c r="F195" s="492" t="s">
        <v>164</v>
      </c>
      <c r="G195" s="485">
        <v>4942910</v>
      </c>
      <c r="H195" s="492" t="s">
        <v>164</v>
      </c>
      <c r="I195" s="531">
        <v>4918637</v>
      </c>
      <c r="J195" s="415"/>
      <c r="K195" s="415"/>
      <c r="M195" s="241"/>
      <c r="N195" s="242"/>
      <c r="O195" s="239"/>
      <c r="P195" s="591">
        <v>243040</v>
      </c>
      <c r="Q195" s="603" t="s">
        <v>218</v>
      </c>
      <c r="T195" s="389"/>
      <c r="V195" s="390"/>
    </row>
    <row r="196" spans="1:22" ht="21" x14ac:dyDescent="0.35">
      <c r="A196" s="473"/>
      <c r="B196" s="94" t="s">
        <v>175</v>
      </c>
      <c r="C196" s="538"/>
      <c r="D196" s="508"/>
      <c r="E196" s="494"/>
      <c r="F196" s="558"/>
      <c r="G196" s="486"/>
      <c r="H196" s="558"/>
      <c r="I196" s="516"/>
      <c r="J196" s="413" t="s">
        <v>101</v>
      </c>
      <c r="K196" s="230" t="s">
        <v>389</v>
      </c>
      <c r="L196" s="94" t="s">
        <v>391</v>
      </c>
      <c r="M196" s="547" t="s">
        <v>213</v>
      </c>
      <c r="N196" s="539" t="s">
        <v>168</v>
      </c>
      <c r="O196" s="539"/>
      <c r="P196" s="592"/>
      <c r="Q196" s="604"/>
      <c r="T196" s="389"/>
      <c r="V196" s="390"/>
    </row>
    <row r="197" spans="1:22" ht="21" x14ac:dyDescent="0.25">
      <c r="A197" s="473"/>
      <c r="B197" s="94" t="s">
        <v>390</v>
      </c>
      <c r="C197" s="538"/>
      <c r="D197" s="508"/>
      <c r="E197" s="494"/>
      <c r="F197" s="558"/>
      <c r="G197" s="486"/>
      <c r="H197" s="558"/>
      <c r="I197" s="516"/>
      <c r="J197" s="413" t="s">
        <v>105</v>
      </c>
      <c r="K197" s="94"/>
      <c r="M197" s="547"/>
      <c r="N197" s="521"/>
      <c r="O197" s="539"/>
      <c r="P197" s="592"/>
      <c r="Q197" s="604"/>
      <c r="T197" s="389"/>
      <c r="V197" s="390"/>
    </row>
    <row r="198" spans="1:22" ht="22.5" customHeight="1" x14ac:dyDescent="0.35">
      <c r="A198" s="533"/>
      <c r="B198" s="115"/>
      <c r="C198" s="506"/>
      <c r="D198" s="509"/>
      <c r="E198" s="511"/>
      <c r="F198" s="579"/>
      <c r="G198" s="487"/>
      <c r="H198" s="579"/>
      <c r="I198" s="517"/>
      <c r="J198" s="414"/>
      <c r="K198" s="115"/>
      <c r="L198" s="184"/>
      <c r="M198" s="430"/>
      <c r="N198" s="431"/>
      <c r="O198" s="432"/>
      <c r="P198" s="593"/>
      <c r="Q198" s="605"/>
      <c r="T198" s="389"/>
      <c r="V198" s="390"/>
    </row>
    <row r="199" spans="1:22" ht="22.5" customHeight="1" x14ac:dyDescent="0.25">
      <c r="A199" s="472">
        <v>51</v>
      </c>
      <c r="B199" s="107" t="s">
        <v>393</v>
      </c>
      <c r="C199" s="537">
        <v>12500</v>
      </c>
      <c r="D199" s="537">
        <f>C199*1.07</f>
        <v>13375</v>
      </c>
      <c r="E199" s="510" t="s">
        <v>99</v>
      </c>
      <c r="F199" s="482" t="s">
        <v>394</v>
      </c>
      <c r="G199" s="485">
        <v>13375</v>
      </c>
      <c r="H199" s="572" t="s">
        <v>394</v>
      </c>
      <c r="I199" s="515">
        <v>13375</v>
      </c>
      <c r="J199" s="446"/>
      <c r="K199" s="451"/>
      <c r="L199" s="452"/>
      <c r="M199" s="598" t="s">
        <v>417</v>
      </c>
      <c r="N199" s="246"/>
      <c r="O199" s="523"/>
      <c r="P199" s="591">
        <v>23924</v>
      </c>
      <c r="Q199" s="597" t="s">
        <v>218</v>
      </c>
      <c r="T199" s="389"/>
      <c r="V199" s="390"/>
    </row>
    <row r="200" spans="1:22" ht="22.5" customHeight="1" x14ac:dyDescent="0.35">
      <c r="A200" s="493"/>
      <c r="B200" s="94" t="s">
        <v>395</v>
      </c>
      <c r="C200" s="538"/>
      <c r="D200" s="538"/>
      <c r="E200" s="494"/>
      <c r="F200" s="483"/>
      <c r="G200" s="486"/>
      <c r="H200" s="573"/>
      <c r="I200" s="516"/>
      <c r="J200" s="444" t="s">
        <v>101</v>
      </c>
      <c r="K200" s="230" t="s">
        <v>396</v>
      </c>
      <c r="L200" s="114" t="s">
        <v>398</v>
      </c>
      <c r="M200" s="599"/>
      <c r="N200" s="539" t="s">
        <v>168</v>
      </c>
      <c r="O200" s="524"/>
      <c r="P200" s="592"/>
      <c r="Q200" s="594"/>
      <c r="T200" s="389"/>
      <c r="V200" s="390"/>
    </row>
    <row r="201" spans="1:22" ht="22.5" customHeight="1" x14ac:dyDescent="0.25">
      <c r="A201" s="493"/>
      <c r="B201" s="94"/>
      <c r="C201" s="538"/>
      <c r="D201" s="538"/>
      <c r="E201" s="494"/>
      <c r="F201" s="444" t="s">
        <v>397</v>
      </c>
      <c r="G201" s="96">
        <v>16050</v>
      </c>
      <c r="H201" s="573"/>
      <c r="I201" s="516"/>
      <c r="J201" s="444" t="s">
        <v>105</v>
      </c>
      <c r="K201" s="114"/>
      <c r="L201" s="453"/>
      <c r="M201" s="599"/>
      <c r="N201" s="539"/>
      <c r="O201" s="524"/>
      <c r="P201" s="592"/>
      <c r="Q201" s="594"/>
      <c r="T201" s="389"/>
      <c r="V201" s="390"/>
    </row>
    <row r="202" spans="1:22" ht="22.5" customHeight="1" x14ac:dyDescent="0.35">
      <c r="A202" s="474"/>
      <c r="B202" s="115"/>
      <c r="C202" s="538"/>
      <c r="D202" s="538"/>
      <c r="E202" s="494"/>
      <c r="F202" s="445" t="s">
        <v>399</v>
      </c>
      <c r="G202" s="117">
        <v>17500</v>
      </c>
      <c r="H202" s="574"/>
      <c r="I202" s="571"/>
      <c r="J202" s="449"/>
      <c r="K202" s="144"/>
      <c r="L202" s="454"/>
      <c r="M202" s="600"/>
      <c r="N202" s="279"/>
      <c r="O202" s="162"/>
      <c r="P202" s="593"/>
      <c r="Q202" s="595"/>
      <c r="T202" s="389"/>
      <c r="V202" s="390"/>
    </row>
    <row r="203" spans="1:22" ht="22.5" customHeight="1" x14ac:dyDescent="0.25">
      <c r="A203" s="493">
        <v>52</v>
      </c>
      <c r="B203" s="107" t="s">
        <v>189</v>
      </c>
      <c r="C203" s="537">
        <v>467200</v>
      </c>
      <c r="D203" s="537">
        <v>490397</v>
      </c>
      <c r="E203" s="510" t="s">
        <v>99</v>
      </c>
      <c r="F203" s="492" t="s">
        <v>190</v>
      </c>
      <c r="G203" s="485">
        <v>483058</v>
      </c>
      <c r="H203" s="492" t="s">
        <v>190</v>
      </c>
      <c r="I203" s="485">
        <v>483058</v>
      </c>
      <c r="J203" s="448"/>
      <c r="K203" s="114"/>
      <c r="L203" s="453"/>
      <c r="M203" s="598" t="s">
        <v>214</v>
      </c>
      <c r="N203" s="435"/>
      <c r="O203" s="601"/>
      <c r="P203" s="591">
        <v>23924</v>
      </c>
      <c r="Q203" s="594" t="s">
        <v>218</v>
      </c>
      <c r="T203" s="389"/>
      <c r="V203" s="390"/>
    </row>
    <row r="204" spans="1:22" ht="22.5" customHeight="1" x14ac:dyDescent="0.35">
      <c r="A204" s="493"/>
      <c r="B204" s="94" t="s">
        <v>191</v>
      </c>
      <c r="C204" s="538"/>
      <c r="D204" s="538"/>
      <c r="E204" s="494"/>
      <c r="F204" s="558"/>
      <c r="G204" s="486"/>
      <c r="H204" s="558"/>
      <c r="I204" s="486"/>
      <c r="J204" s="444" t="s">
        <v>139</v>
      </c>
      <c r="K204" s="230" t="s">
        <v>400</v>
      </c>
      <c r="L204" s="114" t="s">
        <v>401</v>
      </c>
      <c r="M204" s="599"/>
      <c r="N204" s="539" t="s">
        <v>168</v>
      </c>
      <c r="O204" s="542"/>
      <c r="P204" s="592"/>
      <c r="Q204" s="594"/>
      <c r="T204" s="389"/>
      <c r="V204" s="390"/>
    </row>
    <row r="205" spans="1:22" ht="22.5" customHeight="1" x14ac:dyDescent="0.25">
      <c r="A205" s="493"/>
      <c r="B205" s="94" t="s">
        <v>155</v>
      </c>
      <c r="C205" s="538"/>
      <c r="D205" s="538"/>
      <c r="E205" s="494"/>
      <c r="F205" s="558"/>
      <c r="G205" s="486"/>
      <c r="H205" s="558"/>
      <c r="I205" s="486"/>
      <c r="J205" s="444" t="s">
        <v>105</v>
      </c>
      <c r="K205" s="114"/>
      <c r="L205" s="453"/>
      <c r="M205" s="599"/>
      <c r="N205" s="539"/>
      <c r="O205" s="542"/>
      <c r="P205" s="592"/>
      <c r="Q205" s="594"/>
      <c r="T205" s="389"/>
      <c r="V205" s="390"/>
    </row>
    <row r="206" spans="1:22" ht="22.5" customHeight="1" x14ac:dyDescent="0.25">
      <c r="A206" s="474"/>
      <c r="B206" s="115" t="s">
        <v>402</v>
      </c>
      <c r="C206" s="538"/>
      <c r="D206" s="538"/>
      <c r="E206" s="494"/>
      <c r="F206" s="579"/>
      <c r="G206" s="487"/>
      <c r="H206" s="579"/>
      <c r="I206" s="487"/>
      <c r="J206" s="449"/>
      <c r="K206" s="144"/>
      <c r="L206" s="454"/>
      <c r="M206" s="600"/>
      <c r="N206" s="279"/>
      <c r="O206" s="602"/>
      <c r="P206" s="593"/>
      <c r="Q206" s="595"/>
      <c r="T206" s="389"/>
      <c r="V206" s="390"/>
    </row>
    <row r="207" spans="1:22" ht="22.5" customHeight="1" x14ac:dyDescent="0.25">
      <c r="A207" s="493">
        <v>53</v>
      </c>
      <c r="B207" s="107" t="s">
        <v>75</v>
      </c>
      <c r="C207" s="537">
        <v>465000</v>
      </c>
      <c r="D207" s="537">
        <v>497244.27</v>
      </c>
      <c r="E207" s="510" t="s">
        <v>99</v>
      </c>
      <c r="F207" s="482" t="s">
        <v>153</v>
      </c>
      <c r="G207" s="485">
        <v>489265.53</v>
      </c>
      <c r="H207" s="482" t="s">
        <v>153</v>
      </c>
      <c r="I207" s="531">
        <v>489265.53</v>
      </c>
      <c r="J207" s="446"/>
      <c r="K207" s="114"/>
      <c r="L207" s="453"/>
      <c r="M207" s="598" t="s">
        <v>169</v>
      </c>
      <c r="N207" s="520" t="s">
        <v>168</v>
      </c>
      <c r="O207" s="601"/>
      <c r="P207" s="591">
        <v>23924</v>
      </c>
      <c r="Q207" s="594" t="s">
        <v>218</v>
      </c>
      <c r="T207" s="389"/>
      <c r="V207" s="390"/>
    </row>
    <row r="208" spans="1:22" ht="22.5" customHeight="1" x14ac:dyDescent="0.35">
      <c r="A208" s="493"/>
      <c r="B208" s="94" t="s">
        <v>155</v>
      </c>
      <c r="C208" s="538"/>
      <c r="D208" s="538"/>
      <c r="E208" s="494"/>
      <c r="F208" s="483"/>
      <c r="G208" s="486"/>
      <c r="H208" s="483"/>
      <c r="I208" s="516"/>
      <c r="J208" s="444" t="s">
        <v>139</v>
      </c>
      <c r="K208" s="249" t="s">
        <v>403</v>
      </c>
      <c r="L208" s="94" t="s">
        <v>405</v>
      </c>
      <c r="M208" s="599"/>
      <c r="N208" s="539"/>
      <c r="O208" s="542"/>
      <c r="P208" s="592"/>
      <c r="Q208" s="594"/>
      <c r="T208" s="389"/>
      <c r="V208" s="390"/>
    </row>
    <row r="209" spans="1:22" ht="22.5" customHeight="1" x14ac:dyDescent="0.25">
      <c r="A209" s="474"/>
      <c r="B209" s="115" t="s">
        <v>404</v>
      </c>
      <c r="C209" s="506"/>
      <c r="D209" s="506"/>
      <c r="E209" s="511"/>
      <c r="F209" s="484"/>
      <c r="G209" s="487"/>
      <c r="H209" s="484"/>
      <c r="I209" s="517"/>
      <c r="J209" s="445" t="s">
        <v>105</v>
      </c>
      <c r="K209" s="144"/>
      <c r="L209" s="454"/>
      <c r="M209" s="600"/>
      <c r="N209" s="584"/>
      <c r="O209" s="602"/>
      <c r="P209" s="593"/>
      <c r="Q209" s="595"/>
      <c r="T209" s="389"/>
      <c r="V209" s="390"/>
    </row>
    <row r="210" spans="1:22" ht="22.5" customHeight="1" x14ac:dyDescent="0.35">
      <c r="A210" s="596">
        <v>54</v>
      </c>
      <c r="B210" s="107" t="s">
        <v>409</v>
      </c>
      <c r="C210" s="537">
        <v>1999239.25</v>
      </c>
      <c r="D210" s="507">
        <v>2133061</v>
      </c>
      <c r="E210" s="510" t="s">
        <v>161</v>
      </c>
      <c r="F210" s="492" t="s">
        <v>162</v>
      </c>
      <c r="G210" s="485">
        <v>2101000</v>
      </c>
      <c r="H210" s="492" t="s">
        <v>162</v>
      </c>
      <c r="I210" s="531">
        <v>2100750</v>
      </c>
      <c r="J210" s="446"/>
      <c r="K210" s="451"/>
      <c r="L210" s="452"/>
      <c r="M210" s="501" t="s">
        <v>171</v>
      </c>
      <c r="N210" s="242"/>
      <c r="O210" s="239"/>
      <c r="P210" s="591">
        <v>23924</v>
      </c>
      <c r="Q210" s="594" t="s">
        <v>218</v>
      </c>
      <c r="T210" s="389"/>
      <c r="V210" s="390"/>
    </row>
    <row r="211" spans="1:22" ht="22.5" customHeight="1" x14ac:dyDescent="0.35">
      <c r="A211" s="544"/>
      <c r="B211" s="94" t="s">
        <v>155</v>
      </c>
      <c r="C211" s="538"/>
      <c r="D211" s="508"/>
      <c r="E211" s="494"/>
      <c r="F211" s="558"/>
      <c r="G211" s="486"/>
      <c r="H211" s="558"/>
      <c r="I211" s="516"/>
      <c r="J211" s="444" t="s">
        <v>139</v>
      </c>
      <c r="K211" s="230" t="s">
        <v>410</v>
      </c>
      <c r="L211" s="114" t="s">
        <v>412</v>
      </c>
      <c r="M211" s="502"/>
      <c r="N211" s="539" t="s">
        <v>168</v>
      </c>
      <c r="O211" s="539"/>
      <c r="P211" s="592"/>
      <c r="Q211" s="594"/>
      <c r="T211" s="389"/>
      <c r="V211" s="390"/>
    </row>
    <row r="212" spans="1:22" ht="22.5" customHeight="1" x14ac:dyDescent="0.25">
      <c r="A212" s="544"/>
      <c r="B212" s="94" t="s">
        <v>411</v>
      </c>
      <c r="C212" s="538"/>
      <c r="D212" s="508"/>
      <c r="E212" s="494"/>
      <c r="F212" s="558"/>
      <c r="G212" s="486"/>
      <c r="H212" s="558"/>
      <c r="I212" s="516"/>
      <c r="J212" s="444" t="s">
        <v>105</v>
      </c>
      <c r="K212" s="114"/>
      <c r="L212" s="453"/>
      <c r="M212" s="502"/>
      <c r="N212" s="521"/>
      <c r="O212" s="539"/>
      <c r="P212" s="592"/>
      <c r="Q212" s="594"/>
      <c r="T212" s="389"/>
      <c r="V212" s="390"/>
    </row>
    <row r="213" spans="1:22" ht="22.5" customHeight="1" x14ac:dyDescent="0.25">
      <c r="A213" s="545"/>
      <c r="B213" s="115"/>
      <c r="C213" s="506"/>
      <c r="D213" s="509"/>
      <c r="E213" s="511"/>
      <c r="F213" s="579"/>
      <c r="G213" s="487"/>
      <c r="H213" s="579"/>
      <c r="I213" s="517"/>
      <c r="J213" s="445"/>
      <c r="K213" s="115"/>
      <c r="L213" s="454"/>
      <c r="M213" s="503"/>
      <c r="N213" s="375"/>
      <c r="O213" s="450"/>
      <c r="P213" s="593"/>
      <c r="Q213" s="595"/>
      <c r="T213" s="389"/>
      <c r="V213" s="390"/>
    </row>
    <row r="214" spans="1:22" ht="22.5" customHeight="1" x14ac:dyDescent="0.35">
      <c r="A214" s="544">
        <v>55</v>
      </c>
      <c r="B214" s="94" t="s">
        <v>227</v>
      </c>
      <c r="C214" s="504">
        <v>3000000</v>
      </c>
      <c r="D214" s="537">
        <v>2631766</v>
      </c>
      <c r="E214" s="510" t="s">
        <v>19</v>
      </c>
      <c r="F214" s="492" t="s">
        <v>186</v>
      </c>
      <c r="G214" s="485">
        <v>2315000</v>
      </c>
      <c r="H214" s="482" t="s">
        <v>186</v>
      </c>
      <c r="I214" s="515">
        <v>2314207</v>
      </c>
      <c r="J214" s="446"/>
      <c r="K214" s="114"/>
      <c r="L214" s="453"/>
      <c r="M214" s="501" t="s">
        <v>213</v>
      </c>
      <c r="N214" s="242"/>
      <c r="O214" s="239"/>
      <c r="P214" s="591">
        <v>23924</v>
      </c>
      <c r="Q214" s="594" t="s">
        <v>218</v>
      </c>
      <c r="T214" s="389"/>
      <c r="V214" s="390"/>
    </row>
    <row r="215" spans="1:22" ht="22.5" customHeight="1" x14ac:dyDescent="0.35">
      <c r="A215" s="544"/>
      <c r="B215" s="94" t="s">
        <v>175</v>
      </c>
      <c r="C215" s="505"/>
      <c r="D215" s="538"/>
      <c r="E215" s="494"/>
      <c r="F215" s="558"/>
      <c r="G215" s="486"/>
      <c r="H215" s="483"/>
      <c r="I215" s="570"/>
      <c r="J215" s="444" t="s">
        <v>101</v>
      </c>
      <c r="K215" s="230" t="s">
        <v>413</v>
      </c>
      <c r="L215" s="114" t="s">
        <v>415</v>
      </c>
      <c r="M215" s="502"/>
      <c r="N215" s="539" t="s">
        <v>168</v>
      </c>
      <c r="O215" s="539"/>
      <c r="P215" s="592"/>
      <c r="Q215" s="594"/>
      <c r="T215" s="389"/>
      <c r="V215" s="390"/>
    </row>
    <row r="216" spans="1:22" ht="22.5" customHeight="1" x14ac:dyDescent="0.25">
      <c r="A216" s="544"/>
      <c r="B216" s="94" t="s">
        <v>414</v>
      </c>
      <c r="C216" s="505"/>
      <c r="D216" s="538"/>
      <c r="E216" s="494"/>
      <c r="F216" s="558" t="s">
        <v>418</v>
      </c>
      <c r="G216" s="486">
        <v>2594999</v>
      </c>
      <c r="H216" s="483"/>
      <c r="I216" s="570"/>
      <c r="J216" s="444" t="s">
        <v>105</v>
      </c>
      <c r="K216" s="114"/>
      <c r="L216" s="453"/>
      <c r="M216" s="502"/>
      <c r="N216" s="521"/>
      <c r="O216" s="539"/>
      <c r="P216" s="592"/>
      <c r="Q216" s="594"/>
      <c r="T216" s="389"/>
      <c r="V216" s="390"/>
    </row>
    <row r="217" spans="1:22" ht="22.5" customHeight="1" x14ac:dyDescent="0.25">
      <c r="A217" s="545"/>
      <c r="B217" s="449"/>
      <c r="C217" s="583"/>
      <c r="D217" s="506"/>
      <c r="E217" s="511"/>
      <c r="F217" s="579"/>
      <c r="G217" s="487"/>
      <c r="H217" s="484"/>
      <c r="I217" s="571"/>
      <c r="J217" s="449"/>
      <c r="K217" s="144"/>
      <c r="L217" s="454"/>
      <c r="M217" s="503"/>
      <c r="N217" s="447"/>
      <c r="O217" s="432"/>
      <c r="P217" s="593"/>
      <c r="Q217" s="595"/>
      <c r="T217" s="389"/>
      <c r="V217" s="390"/>
    </row>
    <row r="218" spans="1:22" ht="21" x14ac:dyDescent="0.35">
      <c r="A218" s="635" t="s">
        <v>419</v>
      </c>
      <c r="B218" s="636"/>
      <c r="C218" s="636"/>
      <c r="D218" s="636"/>
      <c r="E218" s="636"/>
      <c r="F218" s="636"/>
      <c r="G218" s="636"/>
      <c r="H218" s="637"/>
      <c r="I218" s="391">
        <f>SUM(I8:I217)</f>
        <v>107249955.68000001</v>
      </c>
      <c r="J218" s="388"/>
      <c r="K218" s="388"/>
      <c r="T218" s="389"/>
      <c r="V218" s="390"/>
    </row>
    <row r="219" spans="1:22" ht="21" x14ac:dyDescent="0.25">
      <c r="A219" s="382"/>
      <c r="B219" s="383"/>
      <c r="C219" s="384"/>
      <c r="D219" s="384"/>
      <c r="E219" s="91"/>
      <c r="F219" s="91"/>
      <c r="G219" s="385"/>
      <c r="H219" s="386"/>
      <c r="I219" s="387"/>
      <c r="J219" s="388"/>
      <c r="K219" s="388"/>
      <c r="T219" s="389"/>
      <c r="V219" s="390"/>
    </row>
    <row r="220" spans="1:22" ht="21" x14ac:dyDescent="0.25">
      <c r="A220" s="382"/>
      <c r="B220" s="383"/>
      <c r="C220" s="384"/>
      <c r="D220" s="384"/>
      <c r="E220" s="91"/>
      <c r="F220" s="91"/>
      <c r="G220" s="385"/>
      <c r="H220" s="386"/>
      <c r="I220" s="387"/>
      <c r="J220" s="388"/>
      <c r="K220" s="388"/>
      <c r="T220" s="389"/>
      <c r="V220" s="390"/>
    </row>
    <row r="221" spans="1:22" ht="21" x14ac:dyDescent="0.25">
      <c r="A221" s="382"/>
      <c r="B221" s="383"/>
      <c r="C221" s="384"/>
      <c r="D221" s="384"/>
      <c r="E221" s="91"/>
      <c r="F221" s="91"/>
      <c r="G221" s="385"/>
      <c r="H221" s="386"/>
      <c r="I221" s="387"/>
      <c r="J221" s="388"/>
      <c r="K221" s="388"/>
      <c r="T221" s="389"/>
      <c r="V221" s="390"/>
    </row>
    <row r="222" spans="1:22" ht="21" x14ac:dyDescent="0.25">
      <c r="A222" s="382"/>
      <c r="B222" s="383"/>
      <c r="C222" s="384"/>
      <c r="D222" s="384"/>
      <c r="E222" s="91"/>
      <c r="F222" s="91"/>
      <c r="G222" s="385"/>
      <c r="H222" s="386"/>
      <c r="I222" s="387"/>
      <c r="J222" s="388"/>
      <c r="K222" s="388"/>
      <c r="T222" s="389"/>
      <c r="V222" s="390"/>
    </row>
    <row r="223" spans="1:22" ht="21" x14ac:dyDescent="0.25">
      <c r="A223" s="382"/>
      <c r="B223" s="383"/>
      <c r="C223" s="384"/>
      <c r="D223" s="384"/>
      <c r="E223" s="91"/>
      <c r="F223" s="91"/>
      <c r="G223" s="385"/>
      <c r="H223" s="386"/>
      <c r="I223" s="387"/>
      <c r="J223" s="388"/>
      <c r="K223" s="388"/>
      <c r="T223" s="389"/>
      <c r="V223" s="390"/>
    </row>
    <row r="224" spans="1:22" ht="21" x14ac:dyDescent="0.25">
      <c r="A224" s="382"/>
      <c r="B224" s="383"/>
      <c r="C224" s="384"/>
      <c r="D224" s="384"/>
      <c r="E224" s="91"/>
      <c r="F224" s="91"/>
      <c r="G224" s="385"/>
      <c r="H224" s="386"/>
      <c r="I224" s="387"/>
      <c r="J224" s="388"/>
      <c r="K224" s="388"/>
      <c r="T224" s="389"/>
      <c r="V224" s="390"/>
    </row>
    <row r="225" spans="1:22" ht="21" x14ac:dyDescent="0.25">
      <c r="A225" s="382"/>
      <c r="B225" s="383"/>
      <c r="C225" s="384"/>
      <c r="D225" s="384"/>
      <c r="E225" s="91"/>
      <c r="F225" s="91"/>
      <c r="G225" s="385"/>
      <c r="H225" s="386"/>
      <c r="I225" s="387"/>
      <c r="J225" s="388"/>
      <c r="K225" s="388"/>
      <c r="T225" s="389"/>
      <c r="V225" s="390"/>
    </row>
    <row r="226" spans="1:22" ht="21" x14ac:dyDescent="0.25">
      <c r="A226" s="382"/>
      <c r="B226" s="383"/>
      <c r="C226" s="384"/>
      <c r="D226" s="384"/>
      <c r="E226" s="91"/>
      <c r="F226" s="91"/>
      <c r="G226" s="385"/>
      <c r="H226" s="386"/>
      <c r="I226" s="387"/>
      <c r="J226" s="388"/>
      <c r="K226" s="388"/>
      <c r="T226" s="389"/>
      <c r="V226" s="390"/>
    </row>
    <row r="227" spans="1:22" ht="21" x14ac:dyDescent="0.25">
      <c r="A227" s="382"/>
      <c r="B227" s="383"/>
      <c r="C227" s="384"/>
      <c r="D227" s="384"/>
      <c r="E227" s="91"/>
      <c r="F227" s="91"/>
      <c r="G227" s="385"/>
      <c r="H227" s="386"/>
      <c r="I227" s="387"/>
      <c r="J227" s="388"/>
      <c r="K227" s="388"/>
      <c r="T227" s="389"/>
      <c r="V227" s="390"/>
    </row>
    <row r="228" spans="1:22" ht="21" x14ac:dyDescent="0.25">
      <c r="A228" s="382"/>
      <c r="B228" s="383"/>
      <c r="C228" s="384"/>
      <c r="D228" s="384"/>
      <c r="E228" s="91"/>
      <c r="F228" s="91"/>
      <c r="G228" s="385"/>
      <c r="H228" s="386"/>
      <c r="I228" s="387"/>
      <c r="J228" s="388"/>
      <c r="K228" s="388"/>
      <c r="T228" s="389"/>
      <c r="V228" s="390"/>
    </row>
    <row r="229" spans="1:22" ht="21" x14ac:dyDescent="0.25">
      <c r="A229" s="382"/>
      <c r="B229" s="383"/>
      <c r="C229" s="384"/>
      <c r="D229" s="384"/>
      <c r="E229" s="91"/>
      <c r="F229" s="91"/>
      <c r="G229" s="385"/>
      <c r="H229" s="386"/>
      <c r="I229" s="387"/>
      <c r="J229" s="388"/>
      <c r="K229" s="388"/>
      <c r="T229" s="389"/>
      <c r="V229" s="390"/>
    </row>
    <row r="230" spans="1:22" ht="21" x14ac:dyDescent="0.25">
      <c r="A230" s="382"/>
      <c r="B230" s="383"/>
      <c r="C230" s="384"/>
      <c r="D230" s="384"/>
      <c r="E230" s="91"/>
      <c r="F230" s="91"/>
      <c r="G230" s="385"/>
      <c r="H230" s="386"/>
      <c r="I230" s="387"/>
      <c r="J230" s="388"/>
      <c r="K230" s="388"/>
      <c r="T230" s="389"/>
      <c r="V230" s="390"/>
    </row>
    <row r="231" spans="1:22" ht="21" x14ac:dyDescent="0.25">
      <c r="A231" s="382"/>
      <c r="B231" s="383"/>
      <c r="C231" s="384"/>
      <c r="D231" s="384"/>
      <c r="E231" s="91"/>
      <c r="F231" s="91"/>
      <c r="G231" s="385"/>
      <c r="H231" s="386"/>
      <c r="I231" s="387"/>
      <c r="J231" s="388"/>
      <c r="K231" s="388"/>
      <c r="T231" s="389"/>
      <c r="V231" s="390"/>
    </row>
    <row r="232" spans="1:22" ht="21" x14ac:dyDescent="0.25">
      <c r="A232" s="382"/>
      <c r="B232" s="383"/>
      <c r="C232" s="384"/>
      <c r="D232" s="384"/>
      <c r="E232" s="91"/>
      <c r="F232" s="91"/>
      <c r="G232" s="385"/>
      <c r="H232" s="386"/>
      <c r="I232" s="387"/>
      <c r="J232" s="388"/>
      <c r="K232" s="388"/>
      <c r="T232" s="389"/>
      <c r="V232" s="390"/>
    </row>
    <row r="233" spans="1:22" ht="21" x14ac:dyDescent="0.25">
      <c r="A233" s="382"/>
      <c r="B233" s="383"/>
      <c r="C233" s="384"/>
      <c r="D233" s="384"/>
      <c r="E233" s="91"/>
      <c r="F233" s="91"/>
      <c r="G233" s="385"/>
      <c r="H233" s="386"/>
      <c r="I233" s="387"/>
      <c r="J233" s="388"/>
      <c r="K233" s="388"/>
      <c r="T233" s="389"/>
      <c r="V233" s="390"/>
    </row>
    <row r="234" spans="1:22" ht="21" x14ac:dyDescent="0.25">
      <c r="A234" s="382"/>
      <c r="B234" s="383"/>
      <c r="C234" s="384"/>
      <c r="D234" s="384"/>
      <c r="E234" s="91"/>
      <c r="F234" s="91"/>
      <c r="G234" s="385"/>
      <c r="H234" s="386"/>
      <c r="I234" s="387"/>
      <c r="J234" s="388"/>
      <c r="K234" s="388"/>
      <c r="T234" s="389"/>
      <c r="V234" s="390"/>
    </row>
    <row r="235" spans="1:22" ht="21" x14ac:dyDescent="0.25">
      <c r="A235" s="382"/>
      <c r="B235" s="383"/>
      <c r="C235" s="384"/>
      <c r="D235" s="384"/>
      <c r="E235" s="91"/>
      <c r="F235" s="91"/>
      <c r="G235" s="385"/>
      <c r="H235" s="386"/>
      <c r="I235" s="387"/>
      <c r="J235" s="388"/>
      <c r="K235" s="388"/>
      <c r="T235" s="389"/>
      <c r="V235" s="390"/>
    </row>
    <row r="236" spans="1:22" ht="21" x14ac:dyDescent="0.25">
      <c r="A236" s="382"/>
      <c r="B236" s="383"/>
      <c r="C236" s="384"/>
      <c r="D236" s="384"/>
      <c r="E236" s="91"/>
      <c r="F236" s="91"/>
      <c r="G236" s="385"/>
      <c r="H236" s="386"/>
      <c r="I236" s="387"/>
      <c r="J236" s="388"/>
      <c r="K236" s="388"/>
      <c r="T236" s="389"/>
      <c r="V236" s="390"/>
    </row>
    <row r="237" spans="1:22" ht="21" x14ac:dyDescent="0.25">
      <c r="A237" s="382"/>
      <c r="B237" s="383"/>
      <c r="C237" s="384"/>
      <c r="D237" s="384"/>
      <c r="E237" s="91"/>
      <c r="F237" s="91"/>
      <c r="G237" s="385"/>
      <c r="H237" s="386"/>
      <c r="I237" s="387"/>
      <c r="J237" s="388"/>
      <c r="K237" s="388"/>
      <c r="T237" s="389"/>
      <c r="V237" s="390"/>
    </row>
    <row r="238" spans="1:22" ht="21" x14ac:dyDescent="0.25">
      <c r="A238" s="382"/>
      <c r="B238" s="383"/>
      <c r="C238" s="384"/>
      <c r="D238" s="384"/>
      <c r="E238" s="91"/>
      <c r="F238" s="91"/>
      <c r="G238" s="385"/>
      <c r="H238" s="386"/>
      <c r="I238" s="387"/>
      <c r="J238" s="388"/>
      <c r="K238" s="388"/>
      <c r="T238" s="389"/>
      <c r="V238" s="390"/>
    </row>
    <row r="239" spans="1:22" ht="21" x14ac:dyDescent="0.25">
      <c r="A239" s="382"/>
      <c r="B239" s="383"/>
      <c r="C239" s="384"/>
      <c r="D239" s="384"/>
      <c r="E239" s="91"/>
      <c r="F239" s="91"/>
      <c r="G239" s="385"/>
      <c r="H239" s="386"/>
      <c r="I239" s="387"/>
      <c r="J239" s="388"/>
      <c r="K239" s="388"/>
      <c r="T239" s="389"/>
      <c r="V239" s="390"/>
    </row>
    <row r="240" spans="1:22" ht="21" x14ac:dyDescent="0.25">
      <c r="A240" s="382"/>
      <c r="B240" s="383"/>
      <c r="C240" s="384"/>
      <c r="D240" s="384"/>
      <c r="E240" s="91"/>
      <c r="F240" s="91"/>
      <c r="G240" s="385"/>
      <c r="H240" s="386"/>
      <c r="I240" s="387"/>
      <c r="J240" s="388"/>
      <c r="K240" s="388"/>
      <c r="T240" s="389"/>
      <c r="V240" s="390"/>
    </row>
    <row r="241" spans="1:22" ht="21" x14ac:dyDescent="0.25">
      <c r="A241" s="382"/>
      <c r="B241" s="383"/>
      <c r="C241" s="384"/>
      <c r="D241" s="384"/>
      <c r="E241" s="91"/>
      <c r="F241" s="91"/>
      <c r="G241" s="385"/>
      <c r="H241" s="386"/>
      <c r="I241" s="387"/>
      <c r="J241" s="388"/>
      <c r="K241" s="388"/>
      <c r="T241" s="389"/>
      <c r="V241" s="390"/>
    </row>
    <row r="242" spans="1:22" ht="21" x14ac:dyDescent="0.25">
      <c r="A242" s="382"/>
      <c r="B242" s="383"/>
      <c r="C242" s="384"/>
      <c r="D242" s="384"/>
      <c r="E242" s="91"/>
      <c r="F242" s="91"/>
      <c r="G242" s="385"/>
      <c r="H242" s="386"/>
      <c r="I242" s="387"/>
      <c r="J242" s="388"/>
      <c r="K242" s="388"/>
      <c r="T242" s="389"/>
      <c r="V242" s="390"/>
    </row>
    <row r="243" spans="1:22" ht="21" x14ac:dyDescent="0.25">
      <c r="A243" s="382"/>
      <c r="B243" s="383"/>
      <c r="C243" s="384"/>
      <c r="D243" s="384"/>
      <c r="E243" s="91"/>
      <c r="F243" s="91"/>
      <c r="G243" s="385"/>
      <c r="H243" s="386"/>
      <c r="I243" s="387"/>
      <c r="J243" s="388"/>
      <c r="K243" s="388"/>
      <c r="T243" s="389"/>
      <c r="V243" s="390"/>
    </row>
    <row r="244" spans="1:22" ht="21" x14ac:dyDescent="0.25">
      <c r="A244" s="382"/>
      <c r="B244" s="383"/>
      <c r="C244" s="384"/>
      <c r="D244" s="384"/>
      <c r="E244" s="91"/>
      <c r="F244" s="91"/>
      <c r="G244" s="385"/>
      <c r="H244" s="386"/>
      <c r="I244" s="387"/>
      <c r="J244" s="388"/>
      <c r="K244" s="388"/>
      <c r="T244" s="389"/>
      <c r="V244" s="390"/>
    </row>
    <row r="245" spans="1:22" ht="21" x14ac:dyDescent="0.25">
      <c r="A245" s="382"/>
      <c r="B245" s="383"/>
      <c r="C245" s="384"/>
      <c r="D245" s="384"/>
      <c r="E245" s="91"/>
      <c r="F245" s="91"/>
      <c r="G245" s="385"/>
      <c r="H245" s="386"/>
      <c r="I245" s="387"/>
      <c r="J245" s="388"/>
      <c r="K245" s="388"/>
      <c r="T245" s="389"/>
      <c r="V245" s="390"/>
    </row>
    <row r="246" spans="1:22" ht="21" x14ac:dyDescent="0.25">
      <c r="A246" s="382"/>
      <c r="B246" s="383"/>
      <c r="C246" s="384"/>
      <c r="D246" s="384"/>
      <c r="E246" s="91"/>
      <c r="F246" s="91"/>
      <c r="G246" s="385"/>
      <c r="H246" s="386"/>
      <c r="I246" s="387"/>
      <c r="J246" s="388"/>
      <c r="K246" s="388"/>
      <c r="T246" s="389"/>
      <c r="V246" s="390"/>
    </row>
    <row r="247" spans="1:22" ht="21" x14ac:dyDescent="0.25">
      <c r="A247" s="382"/>
      <c r="B247" s="383"/>
      <c r="C247" s="384"/>
      <c r="D247" s="384"/>
      <c r="E247" s="91"/>
      <c r="F247" s="91"/>
      <c r="G247" s="385"/>
      <c r="H247" s="386"/>
      <c r="I247" s="387"/>
      <c r="J247" s="388"/>
      <c r="K247" s="388"/>
      <c r="T247" s="389"/>
      <c r="V247" s="390"/>
    </row>
    <row r="248" spans="1:22" ht="21" x14ac:dyDescent="0.25">
      <c r="A248" s="382"/>
      <c r="B248" s="383"/>
      <c r="C248" s="384"/>
      <c r="D248" s="384"/>
      <c r="E248" s="91"/>
      <c r="F248" s="91"/>
      <c r="G248" s="385"/>
      <c r="H248" s="386"/>
      <c r="I248" s="387"/>
      <c r="J248" s="388"/>
      <c r="K248" s="388"/>
      <c r="T248" s="389"/>
      <c r="V248" s="390"/>
    </row>
    <row r="249" spans="1:22" ht="21" x14ac:dyDescent="0.25">
      <c r="A249" s="382"/>
      <c r="B249" s="383"/>
      <c r="C249" s="384"/>
      <c r="D249" s="384"/>
      <c r="E249" s="91"/>
      <c r="F249" s="91"/>
      <c r="G249" s="385"/>
      <c r="H249" s="386"/>
      <c r="I249" s="387"/>
      <c r="J249" s="388"/>
      <c r="K249" s="388"/>
      <c r="T249" s="389"/>
      <c r="V249" s="390"/>
    </row>
    <row r="250" spans="1:22" ht="21" x14ac:dyDescent="0.25">
      <c r="A250" s="382"/>
      <c r="B250" s="383"/>
      <c r="C250" s="384"/>
      <c r="D250" s="384"/>
      <c r="E250" s="91"/>
      <c r="F250" s="91"/>
      <c r="G250" s="385"/>
      <c r="H250" s="386"/>
      <c r="I250" s="387"/>
      <c r="J250" s="388"/>
      <c r="K250" s="388"/>
      <c r="T250" s="389"/>
      <c r="V250" s="390"/>
    </row>
  </sheetData>
  <mergeCells count="685">
    <mergeCell ref="A218:H218"/>
    <mergeCell ref="O191:O193"/>
    <mergeCell ref="M192:M193"/>
    <mergeCell ref="N192:N193"/>
    <mergeCell ref="M196:M197"/>
    <mergeCell ref="N196:N197"/>
    <mergeCell ref="O196:O197"/>
    <mergeCell ref="P191:P194"/>
    <mergeCell ref="Q191:Q194"/>
    <mergeCell ref="P195:P198"/>
    <mergeCell ref="Q195:Q198"/>
    <mergeCell ref="A191:A194"/>
    <mergeCell ref="C191:C194"/>
    <mergeCell ref="D191:D194"/>
    <mergeCell ref="E191:E194"/>
    <mergeCell ref="F191:F194"/>
    <mergeCell ref="G191:G194"/>
    <mergeCell ref="H191:H194"/>
    <mergeCell ref="I191:I194"/>
    <mergeCell ref="A195:A198"/>
    <mergeCell ref="C195:C198"/>
    <mergeCell ref="D195:D198"/>
    <mergeCell ref="E195:E198"/>
    <mergeCell ref="F195:F198"/>
    <mergeCell ref="G195:G198"/>
    <mergeCell ref="H195:H198"/>
    <mergeCell ref="I195:I198"/>
    <mergeCell ref="P99:P102"/>
    <mergeCell ref="Q99:Q102"/>
    <mergeCell ref="P103:P106"/>
    <mergeCell ref="Q103:Q106"/>
    <mergeCell ref="P107:P110"/>
    <mergeCell ref="Q107:Q110"/>
    <mergeCell ref="P111:P114"/>
    <mergeCell ref="Q111:Q114"/>
    <mergeCell ref="P120:P123"/>
    <mergeCell ref="Q120:Q123"/>
    <mergeCell ref="P115:P119"/>
    <mergeCell ref="Q115:Q119"/>
    <mergeCell ref="I115:I119"/>
    <mergeCell ref="O133:O134"/>
    <mergeCell ref="M137:M138"/>
    <mergeCell ref="N137:N138"/>
    <mergeCell ref="Q124:Q127"/>
    <mergeCell ref="Q128:Q131"/>
    <mergeCell ref="Q132:Q135"/>
    <mergeCell ref="Q136:Q139"/>
    <mergeCell ref="Q140:Q145"/>
    <mergeCell ref="A99:A102"/>
    <mergeCell ref="A103:A106"/>
    <mergeCell ref="A107:A110"/>
    <mergeCell ref="A111:A114"/>
    <mergeCell ref="A115:A119"/>
    <mergeCell ref="A120:A123"/>
    <mergeCell ref="O99:O101"/>
    <mergeCell ref="M100:M101"/>
    <mergeCell ref="N100:N101"/>
    <mergeCell ref="M104:M105"/>
    <mergeCell ref="N104:N105"/>
    <mergeCell ref="M107:M110"/>
    <mergeCell ref="O108:O109"/>
    <mergeCell ref="M112:M113"/>
    <mergeCell ref="N112:N113"/>
    <mergeCell ref="O115:O117"/>
    <mergeCell ref="M117:M118"/>
    <mergeCell ref="N117:N118"/>
    <mergeCell ref="M121:M122"/>
    <mergeCell ref="N121:N122"/>
    <mergeCell ref="C115:C119"/>
    <mergeCell ref="D115:D119"/>
    <mergeCell ref="E115:E119"/>
    <mergeCell ref="H115:H119"/>
    <mergeCell ref="C120:C123"/>
    <mergeCell ref="D120:D123"/>
    <mergeCell ref="E120:E123"/>
    <mergeCell ref="H120:H123"/>
    <mergeCell ref="I120:I123"/>
    <mergeCell ref="C107:C110"/>
    <mergeCell ref="D107:D110"/>
    <mergeCell ref="E107:E110"/>
    <mergeCell ref="F107:F110"/>
    <mergeCell ref="G107:G110"/>
    <mergeCell ref="H107:H110"/>
    <mergeCell ref="I107:I110"/>
    <mergeCell ref="C111:C114"/>
    <mergeCell ref="D111:D114"/>
    <mergeCell ref="E111:E114"/>
    <mergeCell ref="F111:F114"/>
    <mergeCell ref="G111:G114"/>
    <mergeCell ref="H111:H114"/>
    <mergeCell ref="I111:I114"/>
    <mergeCell ref="C99:C102"/>
    <mergeCell ref="D99:D102"/>
    <mergeCell ref="E99:E102"/>
    <mergeCell ref="F99:F102"/>
    <mergeCell ref="G99:G102"/>
    <mergeCell ref="H99:H102"/>
    <mergeCell ref="I99:I102"/>
    <mergeCell ref="C103:C106"/>
    <mergeCell ref="D103:D106"/>
    <mergeCell ref="E103:E106"/>
    <mergeCell ref="F103:F106"/>
    <mergeCell ref="G103:G106"/>
    <mergeCell ref="H103:H106"/>
    <mergeCell ref="I103:I106"/>
    <mergeCell ref="A81:A86"/>
    <mergeCell ref="C81:C86"/>
    <mergeCell ref="D81:D86"/>
    <mergeCell ref="E81:E86"/>
    <mergeCell ref="H81:H86"/>
    <mergeCell ref="I81:I86"/>
    <mergeCell ref="Q66:Q71"/>
    <mergeCell ref="P66:P71"/>
    <mergeCell ref="P72:P76"/>
    <mergeCell ref="Q72:Q76"/>
    <mergeCell ref="Q77:Q80"/>
    <mergeCell ref="P77:P80"/>
    <mergeCell ref="Q81:Q86"/>
    <mergeCell ref="P81:P86"/>
    <mergeCell ref="O81:O86"/>
    <mergeCell ref="N81:N86"/>
    <mergeCell ref="M81:M86"/>
    <mergeCell ref="O77:O80"/>
    <mergeCell ref="N77:N80"/>
    <mergeCell ref="M77:M80"/>
    <mergeCell ref="O72:O76"/>
    <mergeCell ref="N72:N76"/>
    <mergeCell ref="M72:M76"/>
    <mergeCell ref="O66:O71"/>
    <mergeCell ref="A72:A76"/>
    <mergeCell ref="C72:C76"/>
    <mergeCell ref="D72:D76"/>
    <mergeCell ref="E72:E76"/>
    <mergeCell ref="H72:H76"/>
    <mergeCell ref="I72:I76"/>
    <mergeCell ref="A77:A80"/>
    <mergeCell ref="C77:C80"/>
    <mergeCell ref="D77:D80"/>
    <mergeCell ref="E77:E80"/>
    <mergeCell ref="H77:H80"/>
    <mergeCell ref="I77:I80"/>
    <mergeCell ref="M63:M65"/>
    <mergeCell ref="N63:N65"/>
    <mergeCell ref="Q63:Q65"/>
    <mergeCell ref="P63:P65"/>
    <mergeCell ref="A66:A71"/>
    <mergeCell ref="C66:C71"/>
    <mergeCell ref="D66:D71"/>
    <mergeCell ref="E66:E71"/>
    <mergeCell ref="H66:H71"/>
    <mergeCell ref="I66:I71"/>
    <mergeCell ref="N66:N71"/>
    <mergeCell ref="M66:M71"/>
    <mergeCell ref="A63:A65"/>
    <mergeCell ref="C63:C65"/>
    <mergeCell ref="D63:D65"/>
    <mergeCell ref="E63:E65"/>
    <mergeCell ref="F63:F65"/>
    <mergeCell ref="G63:G65"/>
    <mergeCell ref="H63:H65"/>
    <mergeCell ref="I63:I65"/>
    <mergeCell ref="P35:P37"/>
    <mergeCell ref="Q35:Q37"/>
    <mergeCell ref="P38:P40"/>
    <mergeCell ref="Q38:Q40"/>
    <mergeCell ref="A38:A40"/>
    <mergeCell ref="C38:C40"/>
    <mergeCell ref="D38:D40"/>
    <mergeCell ref="E38:E40"/>
    <mergeCell ref="H38:H40"/>
    <mergeCell ref="I38:I40"/>
    <mergeCell ref="M38:M40"/>
    <mergeCell ref="N38:N40"/>
    <mergeCell ref="O38:O40"/>
    <mergeCell ref="N35:N37"/>
    <mergeCell ref="O35:O37"/>
    <mergeCell ref="A35:A37"/>
    <mergeCell ref="C35:C37"/>
    <mergeCell ref="D35:D37"/>
    <mergeCell ref="E35:E37"/>
    <mergeCell ref="F35:F36"/>
    <mergeCell ref="G35:G36"/>
    <mergeCell ref="H35:H37"/>
    <mergeCell ref="I35:I37"/>
    <mergeCell ref="A20:A22"/>
    <mergeCell ref="C20:C22"/>
    <mergeCell ref="D20:D22"/>
    <mergeCell ref="N20:N22"/>
    <mergeCell ref="A23:A25"/>
    <mergeCell ref="C23:C25"/>
    <mergeCell ref="C17:C19"/>
    <mergeCell ref="P8:P10"/>
    <mergeCell ref="Q8:Q10"/>
    <mergeCell ref="P11:P13"/>
    <mergeCell ref="Q11:Q13"/>
    <mergeCell ref="P14:P16"/>
    <mergeCell ref="Q14:Q16"/>
    <mergeCell ref="P17:P19"/>
    <mergeCell ref="Q17:Q19"/>
    <mergeCell ref="P20:P22"/>
    <mergeCell ref="Q20:Q22"/>
    <mergeCell ref="P23:P25"/>
    <mergeCell ref="A11:A13"/>
    <mergeCell ref="C11:C13"/>
    <mergeCell ref="D11:D13"/>
    <mergeCell ref="N11:N13"/>
    <mergeCell ref="D17:D19"/>
    <mergeCell ref="M17:M19"/>
    <mergeCell ref="H29:H31"/>
    <mergeCell ref="I29:I31"/>
    <mergeCell ref="Q23:Q25"/>
    <mergeCell ref="P26:P28"/>
    <mergeCell ref="Q26:Q28"/>
    <mergeCell ref="P29:P31"/>
    <mergeCell ref="Q29:Q31"/>
    <mergeCell ref="P32:P34"/>
    <mergeCell ref="Q32:Q34"/>
    <mergeCell ref="I26:I28"/>
    <mergeCell ref="M26:M28"/>
    <mergeCell ref="E14:E16"/>
    <mergeCell ref="H14:H16"/>
    <mergeCell ref="A14:A16"/>
    <mergeCell ref="C14:C16"/>
    <mergeCell ref="D14:D16"/>
    <mergeCell ref="N14:N16"/>
    <mergeCell ref="A17:A19"/>
    <mergeCell ref="N17:N19"/>
    <mergeCell ref="I14:I16"/>
    <mergeCell ref="M14:M16"/>
    <mergeCell ref="A8:A10"/>
    <mergeCell ref="C8:C10"/>
    <mergeCell ref="D8:D10"/>
    <mergeCell ref="E8:E10"/>
    <mergeCell ref="M35:M37"/>
    <mergeCell ref="Q6:Q7"/>
    <mergeCell ref="A1:Q1"/>
    <mergeCell ref="A2:Q2"/>
    <mergeCell ref="A3:Q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  <mergeCell ref="N6:O6"/>
    <mergeCell ref="P6:P7"/>
    <mergeCell ref="N8:N10"/>
    <mergeCell ref="O8:O10"/>
    <mergeCell ref="M8:M10"/>
    <mergeCell ref="O11:O13"/>
    <mergeCell ref="H8:H10"/>
    <mergeCell ref="D23:D25"/>
    <mergeCell ref="N23:N25"/>
    <mergeCell ref="M23:M25"/>
    <mergeCell ref="E23:E25"/>
    <mergeCell ref="H23:H25"/>
    <mergeCell ref="I23:I25"/>
    <mergeCell ref="E20:E22"/>
    <mergeCell ref="H20:H22"/>
    <mergeCell ref="I20:I22"/>
    <mergeCell ref="M20:M22"/>
    <mergeCell ref="O14:O16"/>
    <mergeCell ref="O17:O19"/>
    <mergeCell ref="O20:O22"/>
    <mergeCell ref="O23:O25"/>
    <mergeCell ref="M11:M13"/>
    <mergeCell ref="E11:E13"/>
    <mergeCell ref="H11:H13"/>
    <mergeCell ref="I11:I13"/>
    <mergeCell ref="I8:I10"/>
    <mergeCell ref="E17:E19"/>
    <mergeCell ref="H17:H19"/>
    <mergeCell ref="I17:I19"/>
    <mergeCell ref="A32:A34"/>
    <mergeCell ref="C32:C34"/>
    <mergeCell ref="D32:D34"/>
    <mergeCell ref="A26:A28"/>
    <mergeCell ref="C26:C28"/>
    <mergeCell ref="D26:D28"/>
    <mergeCell ref="E32:E34"/>
    <mergeCell ref="H32:H34"/>
    <mergeCell ref="O26:O28"/>
    <mergeCell ref="O29:O31"/>
    <mergeCell ref="O32:O34"/>
    <mergeCell ref="N26:N28"/>
    <mergeCell ref="A29:A31"/>
    <mergeCell ref="C29:C31"/>
    <mergeCell ref="D29:D31"/>
    <mergeCell ref="F29:F31"/>
    <mergeCell ref="N29:N31"/>
    <mergeCell ref="M29:M31"/>
    <mergeCell ref="E26:E28"/>
    <mergeCell ref="H26:H28"/>
    <mergeCell ref="I32:I34"/>
    <mergeCell ref="M32:M34"/>
    <mergeCell ref="E29:E31"/>
    <mergeCell ref="G29:G31"/>
    <mergeCell ref="A41:A43"/>
    <mergeCell ref="C41:C43"/>
    <mergeCell ref="D41:D43"/>
    <mergeCell ref="E41:E43"/>
    <mergeCell ref="F41:F43"/>
    <mergeCell ref="G41:G43"/>
    <mergeCell ref="H41:H43"/>
    <mergeCell ref="I41:I43"/>
    <mergeCell ref="A44:A46"/>
    <mergeCell ref="C44:C46"/>
    <mergeCell ref="D44:D46"/>
    <mergeCell ref="E44:E46"/>
    <mergeCell ref="H44:H46"/>
    <mergeCell ref="I44:I46"/>
    <mergeCell ref="A47:A49"/>
    <mergeCell ref="C47:C49"/>
    <mergeCell ref="D47:D49"/>
    <mergeCell ref="E47:E49"/>
    <mergeCell ref="F47:F49"/>
    <mergeCell ref="G47:G49"/>
    <mergeCell ref="H47:H49"/>
    <mergeCell ref="I47:I49"/>
    <mergeCell ref="A50:A53"/>
    <mergeCell ref="C50:C53"/>
    <mergeCell ref="D50:D53"/>
    <mergeCell ref="E50:E53"/>
    <mergeCell ref="F50:F53"/>
    <mergeCell ref="G50:G53"/>
    <mergeCell ref="H50:H53"/>
    <mergeCell ref="I50:I53"/>
    <mergeCell ref="G54:G56"/>
    <mergeCell ref="H54:H56"/>
    <mergeCell ref="I54:I56"/>
    <mergeCell ref="A57:A59"/>
    <mergeCell ref="C57:C59"/>
    <mergeCell ref="D57:D59"/>
    <mergeCell ref="E57:E59"/>
    <mergeCell ref="H57:H59"/>
    <mergeCell ref="I57:I59"/>
    <mergeCell ref="Q41:Q43"/>
    <mergeCell ref="P44:P46"/>
    <mergeCell ref="Q44:Q46"/>
    <mergeCell ref="P47:P49"/>
    <mergeCell ref="Q47:Q49"/>
    <mergeCell ref="P54:P56"/>
    <mergeCell ref="Q54:Q56"/>
    <mergeCell ref="M57:M59"/>
    <mergeCell ref="N57:N59"/>
    <mergeCell ref="O41:O43"/>
    <mergeCell ref="O44:O46"/>
    <mergeCell ref="O47:O49"/>
    <mergeCell ref="O50:O53"/>
    <mergeCell ref="O54:O56"/>
    <mergeCell ref="O57:O59"/>
    <mergeCell ref="P41:P43"/>
    <mergeCell ref="P57:P59"/>
    <mergeCell ref="M41:M43"/>
    <mergeCell ref="N41:N43"/>
    <mergeCell ref="M44:M46"/>
    <mergeCell ref="N44:N46"/>
    <mergeCell ref="M47:M49"/>
    <mergeCell ref="N47:N49"/>
    <mergeCell ref="M50:M53"/>
    <mergeCell ref="Q57:Q59"/>
    <mergeCell ref="P50:P53"/>
    <mergeCell ref="Q50:Q53"/>
    <mergeCell ref="A60:A62"/>
    <mergeCell ref="C60:C62"/>
    <mergeCell ref="D60:D62"/>
    <mergeCell ref="E60:E62"/>
    <mergeCell ref="F60:F62"/>
    <mergeCell ref="G60:G62"/>
    <mergeCell ref="H60:H62"/>
    <mergeCell ref="I60:I62"/>
    <mergeCell ref="M60:M62"/>
    <mergeCell ref="N60:N62"/>
    <mergeCell ref="O60:O62"/>
    <mergeCell ref="P60:P62"/>
    <mergeCell ref="Q60:Q62"/>
    <mergeCell ref="N50:N53"/>
    <mergeCell ref="M54:M56"/>
    <mergeCell ref="N54:N56"/>
    <mergeCell ref="A54:A56"/>
    <mergeCell ref="C54:C56"/>
    <mergeCell ref="D54:D56"/>
    <mergeCell ref="E54:E56"/>
    <mergeCell ref="F54:F56"/>
    <mergeCell ref="A87:A90"/>
    <mergeCell ref="C87:C90"/>
    <mergeCell ref="D87:D90"/>
    <mergeCell ref="E87:E90"/>
    <mergeCell ref="F87:F88"/>
    <mergeCell ref="G87:G88"/>
    <mergeCell ref="H87:H90"/>
    <mergeCell ref="I87:I90"/>
    <mergeCell ref="M88:M89"/>
    <mergeCell ref="I91:I94"/>
    <mergeCell ref="Q87:Q90"/>
    <mergeCell ref="Q91:Q94"/>
    <mergeCell ref="Q95:Q98"/>
    <mergeCell ref="O87:O89"/>
    <mergeCell ref="N88:N89"/>
    <mergeCell ref="N92:N93"/>
    <mergeCell ref="N96:N97"/>
    <mergeCell ref="P87:P90"/>
    <mergeCell ref="P91:P94"/>
    <mergeCell ref="P95:P98"/>
    <mergeCell ref="C124:C127"/>
    <mergeCell ref="D124:D127"/>
    <mergeCell ref="E124:E127"/>
    <mergeCell ref="F124:F127"/>
    <mergeCell ref="G124:G127"/>
    <mergeCell ref="H124:H127"/>
    <mergeCell ref="I124:I127"/>
    <mergeCell ref="M92:M93"/>
    <mergeCell ref="A95:A98"/>
    <mergeCell ref="C95:C98"/>
    <mergeCell ref="D95:D98"/>
    <mergeCell ref="E95:E98"/>
    <mergeCell ref="F95:F96"/>
    <mergeCell ref="G95:G96"/>
    <mergeCell ref="H95:H98"/>
    <mergeCell ref="I95:I98"/>
    <mergeCell ref="M96:M97"/>
    <mergeCell ref="A91:A94"/>
    <mergeCell ref="C91:C94"/>
    <mergeCell ref="D91:D94"/>
    <mergeCell ref="E91:E94"/>
    <mergeCell ref="F91:F92"/>
    <mergeCell ref="G91:G92"/>
    <mergeCell ref="H91:H94"/>
    <mergeCell ref="C128:C131"/>
    <mergeCell ref="D128:D131"/>
    <mergeCell ref="E128:E131"/>
    <mergeCell ref="F128:F129"/>
    <mergeCell ref="G128:G129"/>
    <mergeCell ref="H128:H131"/>
    <mergeCell ref="I128:I131"/>
    <mergeCell ref="C132:C135"/>
    <mergeCell ref="D132:D135"/>
    <mergeCell ref="E132:E135"/>
    <mergeCell ref="A124:A127"/>
    <mergeCell ref="A128:A131"/>
    <mergeCell ref="A132:A135"/>
    <mergeCell ref="A136:A139"/>
    <mergeCell ref="A140:A145"/>
    <mergeCell ref="A146:A149"/>
    <mergeCell ref="F132:F135"/>
    <mergeCell ref="G132:G135"/>
    <mergeCell ref="H132:H135"/>
    <mergeCell ref="C136:C139"/>
    <mergeCell ref="D136:D139"/>
    <mergeCell ref="E136:E139"/>
    <mergeCell ref="F136:F139"/>
    <mergeCell ref="G136:G139"/>
    <mergeCell ref="H136:H139"/>
    <mergeCell ref="C140:C145"/>
    <mergeCell ref="D140:D145"/>
    <mergeCell ref="E140:E145"/>
    <mergeCell ref="F140:F141"/>
    <mergeCell ref="G140:G141"/>
    <mergeCell ref="H140:H145"/>
    <mergeCell ref="F142:F143"/>
    <mergeCell ref="G142:G143"/>
    <mergeCell ref="F144:F145"/>
    <mergeCell ref="C146:C149"/>
    <mergeCell ref="D146:D149"/>
    <mergeCell ref="E146:E149"/>
    <mergeCell ref="F146:F149"/>
    <mergeCell ref="G146:G149"/>
    <mergeCell ref="H146:H149"/>
    <mergeCell ref="I146:I149"/>
    <mergeCell ref="I132:I135"/>
    <mergeCell ref="I136:I139"/>
    <mergeCell ref="I140:I145"/>
    <mergeCell ref="G144:G145"/>
    <mergeCell ref="Q146:Q149"/>
    <mergeCell ref="M140:M145"/>
    <mergeCell ref="N140:N145"/>
    <mergeCell ref="O140:O145"/>
    <mergeCell ref="M147:M148"/>
    <mergeCell ref="N147:N148"/>
    <mergeCell ref="P124:P127"/>
    <mergeCell ref="P128:P131"/>
    <mergeCell ref="P132:P135"/>
    <mergeCell ref="P136:P139"/>
    <mergeCell ref="P140:P145"/>
    <mergeCell ref="P146:P149"/>
    <mergeCell ref="O124:O126"/>
    <mergeCell ref="M125:M126"/>
    <mergeCell ref="N125:N126"/>
    <mergeCell ref="M128:M131"/>
    <mergeCell ref="N128:N131"/>
    <mergeCell ref="M132:M135"/>
    <mergeCell ref="N133:N134"/>
    <mergeCell ref="E150:E153"/>
    <mergeCell ref="F150:F153"/>
    <mergeCell ref="G150:G153"/>
    <mergeCell ref="H150:H153"/>
    <mergeCell ref="I150:I153"/>
    <mergeCell ref="C154:C157"/>
    <mergeCell ref="D154:D157"/>
    <mergeCell ref="E154:E157"/>
    <mergeCell ref="F154:F157"/>
    <mergeCell ref="G154:G157"/>
    <mergeCell ref="H154:H157"/>
    <mergeCell ref="I154:I157"/>
    <mergeCell ref="O166:O169"/>
    <mergeCell ref="M167:M168"/>
    <mergeCell ref="N167:N168"/>
    <mergeCell ref="O170:O173"/>
    <mergeCell ref="M171:M172"/>
    <mergeCell ref="N171:N172"/>
    <mergeCell ref="M175:M176"/>
    <mergeCell ref="C166:C169"/>
    <mergeCell ref="D166:D169"/>
    <mergeCell ref="E166:E169"/>
    <mergeCell ref="F166:F169"/>
    <mergeCell ref="G166:G169"/>
    <mergeCell ref="H166:H169"/>
    <mergeCell ref="I166:I169"/>
    <mergeCell ref="C170:C173"/>
    <mergeCell ref="D170:D173"/>
    <mergeCell ref="E170:E173"/>
    <mergeCell ref="F170:F173"/>
    <mergeCell ref="G170:G173"/>
    <mergeCell ref="H170:H173"/>
    <mergeCell ref="I170:I173"/>
    <mergeCell ref="O150:O152"/>
    <mergeCell ref="M151:M152"/>
    <mergeCell ref="N151:N152"/>
    <mergeCell ref="M155:M156"/>
    <mergeCell ref="N155:N156"/>
    <mergeCell ref="M159:M160"/>
    <mergeCell ref="N159:N160"/>
    <mergeCell ref="O159:O160"/>
    <mergeCell ref="M163:M164"/>
    <mergeCell ref="N163:N164"/>
    <mergeCell ref="P170:P173"/>
    <mergeCell ref="Q170:Q173"/>
    <mergeCell ref="P174:P177"/>
    <mergeCell ref="Q174:Q177"/>
    <mergeCell ref="C174:C177"/>
    <mergeCell ref="D174:D177"/>
    <mergeCell ref="E174:E177"/>
    <mergeCell ref="F174:F177"/>
    <mergeCell ref="G174:G177"/>
    <mergeCell ref="H174:H177"/>
    <mergeCell ref="I174:I177"/>
    <mergeCell ref="P150:P153"/>
    <mergeCell ref="Q150:Q153"/>
    <mergeCell ref="P154:P157"/>
    <mergeCell ref="Q154:Q157"/>
    <mergeCell ref="P158:P161"/>
    <mergeCell ref="Q158:Q161"/>
    <mergeCell ref="P162:P165"/>
    <mergeCell ref="Q162:Q165"/>
    <mergeCell ref="P166:P169"/>
    <mergeCell ref="Q166:Q169"/>
    <mergeCell ref="A150:A153"/>
    <mergeCell ref="A154:A157"/>
    <mergeCell ref="A158:A161"/>
    <mergeCell ref="A162:A165"/>
    <mergeCell ref="A166:A169"/>
    <mergeCell ref="A170:A173"/>
    <mergeCell ref="A174:A177"/>
    <mergeCell ref="N175:N176"/>
    <mergeCell ref="C158:C161"/>
    <mergeCell ref="D158:D161"/>
    <mergeCell ref="E158:E161"/>
    <mergeCell ref="F158:F161"/>
    <mergeCell ref="G158:G161"/>
    <mergeCell ref="H158:H161"/>
    <mergeCell ref="I158:I161"/>
    <mergeCell ref="C162:C165"/>
    <mergeCell ref="D162:D165"/>
    <mergeCell ref="E162:E165"/>
    <mergeCell ref="F162:F165"/>
    <mergeCell ref="G162:G165"/>
    <mergeCell ref="H162:H165"/>
    <mergeCell ref="I162:I165"/>
    <mergeCell ref="C150:C153"/>
    <mergeCell ref="D150:D153"/>
    <mergeCell ref="A187:A190"/>
    <mergeCell ref="C187:C190"/>
    <mergeCell ref="D187:D190"/>
    <mergeCell ref="E187:E190"/>
    <mergeCell ref="H187:H190"/>
    <mergeCell ref="I187:I190"/>
    <mergeCell ref="M179:M180"/>
    <mergeCell ref="N179:N180"/>
    <mergeCell ref="A178:A181"/>
    <mergeCell ref="C178:C181"/>
    <mergeCell ref="D178:D181"/>
    <mergeCell ref="E178:E181"/>
    <mergeCell ref="F178:F181"/>
    <mergeCell ref="G178:G181"/>
    <mergeCell ref="H178:H181"/>
    <mergeCell ref="I178:I181"/>
    <mergeCell ref="A182:A186"/>
    <mergeCell ref="C182:C186"/>
    <mergeCell ref="D182:D186"/>
    <mergeCell ref="E182:E186"/>
    <mergeCell ref="H182:H186"/>
    <mergeCell ref="I182:I186"/>
    <mergeCell ref="I207:I209"/>
    <mergeCell ref="P178:P181"/>
    <mergeCell ref="Q178:Q181"/>
    <mergeCell ref="P182:P186"/>
    <mergeCell ref="P187:P190"/>
    <mergeCell ref="Q182:Q186"/>
    <mergeCell ref="Q187:Q190"/>
    <mergeCell ref="O178:O180"/>
    <mergeCell ref="M183:M184"/>
    <mergeCell ref="N183:N184"/>
    <mergeCell ref="O183:O184"/>
    <mergeCell ref="M188:M189"/>
    <mergeCell ref="N188:N189"/>
    <mergeCell ref="A207:A209"/>
    <mergeCell ref="A203:A206"/>
    <mergeCell ref="A199:A202"/>
    <mergeCell ref="M199:M202"/>
    <mergeCell ref="O199:O201"/>
    <mergeCell ref="N200:N201"/>
    <mergeCell ref="M203:M206"/>
    <mergeCell ref="O203:O206"/>
    <mergeCell ref="N204:N205"/>
    <mergeCell ref="M207:M209"/>
    <mergeCell ref="N207:N209"/>
    <mergeCell ref="O207:O209"/>
    <mergeCell ref="C199:C202"/>
    <mergeCell ref="D199:D202"/>
    <mergeCell ref="E199:E202"/>
    <mergeCell ref="F199:F200"/>
    <mergeCell ref="G199:G200"/>
    <mergeCell ref="H199:H202"/>
    <mergeCell ref="I199:I202"/>
    <mergeCell ref="C203:C206"/>
    <mergeCell ref="D203:D206"/>
    <mergeCell ref="E203:E206"/>
    <mergeCell ref="F203:F206"/>
    <mergeCell ref="G203:G206"/>
    <mergeCell ref="Q207:Q209"/>
    <mergeCell ref="P207:P209"/>
    <mergeCell ref="Q203:Q206"/>
    <mergeCell ref="P203:P206"/>
    <mergeCell ref="Q199:Q202"/>
    <mergeCell ref="P199:P202"/>
    <mergeCell ref="C210:C213"/>
    <mergeCell ref="D210:D213"/>
    <mergeCell ref="E210:E213"/>
    <mergeCell ref="F210:F213"/>
    <mergeCell ref="G210:G213"/>
    <mergeCell ref="H210:H213"/>
    <mergeCell ref="I210:I213"/>
    <mergeCell ref="M210:M213"/>
    <mergeCell ref="N211:N212"/>
    <mergeCell ref="O211:O212"/>
    <mergeCell ref="H203:H206"/>
    <mergeCell ref="I203:I206"/>
    <mergeCell ref="C207:C209"/>
    <mergeCell ref="D207:D209"/>
    <mergeCell ref="E207:E209"/>
    <mergeCell ref="F207:F209"/>
    <mergeCell ref="G207:G209"/>
    <mergeCell ref="H207:H209"/>
    <mergeCell ref="M214:M217"/>
    <mergeCell ref="N215:N216"/>
    <mergeCell ref="O215:O216"/>
    <mergeCell ref="P210:P213"/>
    <mergeCell ref="Q210:Q213"/>
    <mergeCell ref="P214:P217"/>
    <mergeCell ref="Q214:Q217"/>
    <mergeCell ref="A210:A213"/>
    <mergeCell ref="C214:C217"/>
    <mergeCell ref="D214:D217"/>
    <mergeCell ref="E214:E217"/>
    <mergeCell ref="F214:F215"/>
    <mergeCell ref="G214:G215"/>
    <mergeCell ref="H214:H217"/>
    <mergeCell ref="I214:I217"/>
    <mergeCell ref="F216:F217"/>
    <mergeCell ref="G216:G217"/>
    <mergeCell ref="A214:A217"/>
  </mergeCells>
  <pageMargins left="0.51181102362204722" right="0.31496062992125984" top="0.55118110236220474" bottom="0.35433070866141736" header="0.31496062992125984" footer="0.31496062992125984"/>
  <pageSetup paperSize="9" scale="4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AF43"/>
  <sheetViews>
    <sheetView zoomScale="85" zoomScaleNormal="85" zoomScaleSheetLayoutView="100" workbookViewId="0">
      <selection activeCell="J18" sqref="J1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3" style="13" customWidth="1"/>
    <col min="4" max="4" width="13.25" style="13" customWidth="1"/>
    <col min="5" max="5" width="12" style="13" customWidth="1"/>
    <col min="6" max="15" width="12.25" style="13" customWidth="1"/>
    <col min="16" max="22" width="14.625" style="13" customWidth="1"/>
    <col min="23" max="23" width="13.875" style="13" customWidth="1"/>
    <col min="24" max="25" width="14.625" style="13" customWidth="1"/>
    <col min="26" max="28" width="14.625" style="13" hidden="1" customWidth="1"/>
    <col min="29" max="29" width="19.75" style="13" hidden="1" customWidth="1"/>
    <col min="30" max="30" width="13.625" style="13" customWidth="1"/>
    <col min="31" max="31" width="12.25" style="13" customWidth="1"/>
    <col min="32" max="32" width="12.2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361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420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</row>
    <row r="5" spans="1:32" ht="33.75" customHeight="1" x14ac:dyDescent="0.3">
      <c r="A5" s="420"/>
      <c r="B5" s="420"/>
      <c r="C5" s="420"/>
      <c r="D5" s="420"/>
      <c r="E5" s="420"/>
      <c r="F5" s="578">
        <v>23651</v>
      </c>
      <c r="G5" s="459"/>
      <c r="H5" s="578">
        <v>23682</v>
      </c>
      <c r="I5" s="459"/>
      <c r="J5" s="578">
        <v>23712</v>
      </c>
      <c r="K5" s="459"/>
      <c r="L5" s="578">
        <v>23743</v>
      </c>
      <c r="M5" s="459"/>
      <c r="N5" s="578">
        <v>23774</v>
      </c>
      <c r="O5" s="459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575" t="s">
        <v>295</v>
      </c>
      <c r="AE5" s="576"/>
      <c r="AF5" s="57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54" customHeight="1" x14ac:dyDescent="0.2">
      <c r="A7" s="459"/>
      <c r="B7" s="459"/>
      <c r="C7" s="417" t="s">
        <v>66</v>
      </c>
      <c r="D7" s="418" t="s">
        <v>27</v>
      </c>
      <c r="E7" s="418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>
        <v>8394512</v>
      </c>
      <c r="O10" s="23"/>
      <c r="P10" s="23">
        <v>5015275</v>
      </c>
      <c r="Q10" s="23"/>
      <c r="R10" s="23">
        <v>29043593</v>
      </c>
      <c r="S10" s="23"/>
      <c r="T10" s="23">
        <v>8138328</v>
      </c>
      <c r="U10" s="23"/>
      <c r="V10" s="23">
        <v>5153734</v>
      </c>
      <c r="W10" s="23"/>
      <c r="X10" s="23">
        <v>2314207</v>
      </c>
      <c r="Y10" s="23"/>
      <c r="Z10" s="23"/>
      <c r="AA10" s="23"/>
      <c r="AB10" s="23"/>
      <c r="AC10" s="23"/>
      <c r="AD10" s="15">
        <f>SUM(F10:AC10)</f>
        <v>80628144</v>
      </c>
      <c r="AE10" s="15">
        <f>F10+H10+J10+L10</f>
        <v>22568495</v>
      </c>
      <c r="AF10" s="25">
        <f>AE10/AD10</f>
        <v>0.27990840270365147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2" si="0">F11+H11+J11+L11</f>
        <v>1907684.81</v>
      </c>
      <c r="AF11" s="25">
        <f t="shared" ref="AF11:AF33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>
        <v>294270</v>
      </c>
      <c r="O12" s="23"/>
      <c r="P12" s="23">
        <v>49200</v>
      </c>
      <c r="Q12" s="23"/>
      <c r="R12" s="23"/>
      <c r="S12" s="23"/>
      <c r="T12" s="23"/>
      <c r="U12" s="23"/>
      <c r="V12" s="23"/>
      <c r="W12" s="23"/>
      <c r="X12" s="23">
        <v>483058</v>
      </c>
      <c r="Y12" s="23"/>
      <c r="Z12" s="23"/>
      <c r="AA12" s="23"/>
      <c r="AB12" s="23"/>
      <c r="AC12" s="23"/>
      <c r="AD12" s="15">
        <f>SUM(F12:AC12)</f>
        <v>1311318</v>
      </c>
      <c r="AE12" s="15">
        <f t="shared" si="0"/>
        <v>484790</v>
      </c>
      <c r="AF12" s="25">
        <f t="shared" si="1"/>
        <v>0.36969674785216095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>
        <v>1307968</v>
      </c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8065015</v>
      </c>
      <c r="AE13" s="15">
        <f t="shared" si="0"/>
        <v>6757047</v>
      </c>
      <c r="AF13" s="25">
        <f t="shared" si="1"/>
        <v>0.83782200033105947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3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18">
        <v>8</v>
      </c>
      <c r="B24" s="20" t="s">
        <v>309</v>
      </c>
      <c r="C24" s="22">
        <v>16000</v>
      </c>
      <c r="D24" s="17">
        <v>16000</v>
      </c>
      <c r="E24" s="17"/>
      <c r="F24" s="31"/>
      <c r="G24" s="32"/>
      <c r="H24" s="32"/>
      <c r="I24" s="32"/>
      <c r="J24" s="15"/>
      <c r="K24" s="23"/>
      <c r="L24" s="15"/>
      <c r="M24" s="23"/>
      <c r="N24" s="23"/>
      <c r="O24" s="23"/>
      <c r="P24" s="23">
        <v>17120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15">
        <v>17120</v>
      </c>
      <c r="AE24" s="15">
        <v>17120</v>
      </c>
      <c r="AF24" s="25">
        <f t="shared" si="1"/>
        <v>1</v>
      </c>
    </row>
    <row r="25" spans="1:32" x14ac:dyDescent="0.3">
      <c r="A25" s="18">
        <v>9</v>
      </c>
      <c r="B25" s="20" t="s">
        <v>336</v>
      </c>
      <c r="C25" s="22">
        <v>19800</v>
      </c>
      <c r="D25" s="17">
        <v>19800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>
        <v>21186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v>21186</v>
      </c>
      <c r="AE25" s="15">
        <v>21186</v>
      </c>
      <c r="AF25" s="25">
        <f t="shared" si="1"/>
        <v>1</v>
      </c>
    </row>
    <row r="26" spans="1:32" x14ac:dyDescent="0.3">
      <c r="A26" s="59"/>
      <c r="B26" s="60" t="s">
        <v>45</v>
      </c>
      <c r="C26" s="81"/>
      <c r="D26" s="74"/>
      <c r="E26" s="74"/>
      <c r="F26" s="62"/>
      <c r="G26" s="63"/>
      <c r="H26" s="63"/>
      <c r="I26" s="63"/>
      <c r="J26" s="61"/>
      <c r="K26" s="64"/>
      <c r="L26" s="61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/>
      <c r="AE26" s="61">
        <f t="shared" si="0"/>
        <v>0</v>
      </c>
      <c r="AF26" s="65" t="e">
        <f t="shared" si="1"/>
        <v>#DIV/0!</v>
      </c>
    </row>
    <row r="27" spans="1:32" x14ac:dyDescent="0.3">
      <c r="A27" s="18">
        <v>1</v>
      </c>
      <c r="B27" s="20" t="s">
        <v>46</v>
      </c>
      <c r="C27" s="22">
        <v>0</v>
      </c>
      <c r="D27" s="17">
        <v>0</v>
      </c>
      <c r="E27" s="17"/>
      <c r="F27" s="31"/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 t="shared" si="2"/>
        <v>0</v>
      </c>
      <c r="AE27" s="15">
        <f t="shared" si="0"/>
        <v>0</v>
      </c>
      <c r="AF27" s="25" t="e">
        <f t="shared" si="1"/>
        <v>#DIV/0!</v>
      </c>
    </row>
    <row r="28" spans="1:32" x14ac:dyDescent="0.3">
      <c r="A28" s="18">
        <v>2</v>
      </c>
      <c r="B28" s="20" t="s">
        <v>47</v>
      </c>
      <c r="C28" s="22">
        <v>361000</v>
      </c>
      <c r="D28" s="17">
        <v>361000</v>
      </c>
      <c r="E28" s="17"/>
      <c r="F28" s="31">
        <v>385698.62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 t="shared" si="2"/>
        <v>385698.62</v>
      </c>
      <c r="AE28" s="15">
        <f t="shared" si="0"/>
        <v>385698.62</v>
      </c>
      <c r="AF28" s="25">
        <f t="shared" si="1"/>
        <v>1</v>
      </c>
    </row>
    <row r="29" spans="1:32" x14ac:dyDescent="0.3">
      <c r="A29" s="18">
        <v>3</v>
      </c>
      <c r="B29" s="20" t="s">
        <v>48</v>
      </c>
      <c r="C29" s="22">
        <v>6435000</v>
      </c>
      <c r="D29" s="17">
        <v>6435000</v>
      </c>
      <c r="E29" s="17"/>
      <c r="F29" s="31">
        <v>6815986</v>
      </c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>
        <v>2100750</v>
      </c>
      <c r="Y29" s="23"/>
      <c r="Z29" s="23"/>
      <c r="AA29" s="23"/>
      <c r="AB29" s="23"/>
      <c r="AC29" s="23"/>
      <c r="AD29" s="15">
        <f>SUM(F29:AC29)</f>
        <v>8916736</v>
      </c>
      <c r="AE29" s="15">
        <f t="shared" si="0"/>
        <v>6815986</v>
      </c>
      <c r="AF29" s="25">
        <f t="shared" si="1"/>
        <v>0.76440370108524014</v>
      </c>
    </row>
    <row r="30" spans="1:32" x14ac:dyDescent="0.3">
      <c r="A30" s="18">
        <v>4</v>
      </c>
      <c r="B30" s="20" t="s">
        <v>49</v>
      </c>
      <c r="C30" s="22">
        <v>2800000</v>
      </c>
      <c r="D30" s="17">
        <v>2800000</v>
      </c>
      <c r="E30" s="17"/>
      <c r="F30" s="31">
        <v>2972634.41</v>
      </c>
      <c r="G30" s="32"/>
      <c r="H30" s="32"/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>SUM(F30:AC30)</f>
        <v>2972634.41</v>
      </c>
      <c r="AE30" s="15">
        <f t="shared" si="0"/>
        <v>2972634.41</v>
      </c>
      <c r="AF30" s="25">
        <f t="shared" si="1"/>
        <v>1</v>
      </c>
    </row>
    <row r="31" spans="1:32" x14ac:dyDescent="0.3">
      <c r="A31" s="18">
        <v>5</v>
      </c>
      <c r="B31" s="20" t="s">
        <v>62</v>
      </c>
      <c r="C31" s="22">
        <v>100000</v>
      </c>
      <c r="D31" s="17">
        <v>100000</v>
      </c>
      <c r="E31" s="17"/>
      <c r="F31" s="31"/>
      <c r="G31" s="32"/>
      <c r="H31" s="32"/>
      <c r="I31" s="32"/>
      <c r="J31" s="15"/>
      <c r="K31" s="23"/>
      <c r="L31" s="15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v>13375</v>
      </c>
      <c r="Y31" s="23"/>
      <c r="Z31" s="23"/>
      <c r="AA31" s="23"/>
      <c r="AB31" s="23"/>
      <c r="AC31" s="23"/>
      <c r="AD31" s="15">
        <f t="shared" si="2"/>
        <v>13375</v>
      </c>
      <c r="AE31" s="15">
        <f t="shared" si="0"/>
        <v>0</v>
      </c>
      <c r="AF31" s="25">
        <f t="shared" si="1"/>
        <v>0</v>
      </c>
    </row>
    <row r="32" spans="1:32" x14ac:dyDescent="0.3">
      <c r="A32" s="18"/>
      <c r="B32" s="20" t="s">
        <v>84</v>
      </c>
      <c r="C32" s="22">
        <v>628000</v>
      </c>
      <c r="D32" s="17">
        <v>16000</v>
      </c>
      <c r="E32" s="17">
        <v>55000</v>
      </c>
      <c r="F32" s="31">
        <v>17120</v>
      </c>
      <c r="G32" s="32">
        <v>58850</v>
      </c>
      <c r="H32" s="32">
        <v>31672</v>
      </c>
      <c r="I32" s="32"/>
      <c r="J32" s="15"/>
      <c r="K32" s="23"/>
      <c r="L32" s="15"/>
      <c r="M32" s="23"/>
      <c r="N32" s="23"/>
      <c r="O32" s="23">
        <v>330630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>
        <f t="shared" si="2"/>
        <v>438272</v>
      </c>
      <c r="AE32" s="15">
        <f t="shared" si="0"/>
        <v>48792</v>
      </c>
      <c r="AF32" s="25">
        <f t="shared" si="1"/>
        <v>0.111328125</v>
      </c>
    </row>
    <row r="33" spans="1:32" x14ac:dyDescent="0.3">
      <c r="A33" s="66"/>
      <c r="B33" s="67" t="s">
        <v>59</v>
      </c>
      <c r="C33" s="82"/>
      <c r="D33" s="68"/>
      <c r="E33" s="68"/>
      <c r="F33" s="69"/>
      <c r="G33" s="70"/>
      <c r="H33" s="70"/>
      <c r="I33" s="70"/>
      <c r="J33" s="68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68">
        <f t="shared" si="2"/>
        <v>0</v>
      </c>
      <c r="AE33" s="68">
        <f t="shared" ref="AE33" si="3">F33+H33+J33</f>
        <v>0</v>
      </c>
      <c r="AF33" s="72" t="e">
        <f t="shared" si="1"/>
        <v>#DIV/0!</v>
      </c>
    </row>
    <row r="34" spans="1:32" x14ac:dyDescent="0.3">
      <c r="A34" s="18"/>
      <c r="B34" s="19"/>
      <c r="C34" s="22"/>
      <c r="D34" s="15"/>
      <c r="E34" s="15"/>
      <c r="F34" s="39"/>
      <c r="G34" s="32"/>
      <c r="H34" s="32"/>
      <c r="I34" s="32"/>
      <c r="J34" s="15"/>
      <c r="K34" s="23"/>
      <c r="L34" s="1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15"/>
      <c r="AE34" s="15"/>
      <c r="AF34" s="25"/>
    </row>
    <row r="35" spans="1:32" s="11" customFormat="1" x14ac:dyDescent="0.3">
      <c r="A35" s="419"/>
      <c r="B35" s="419" t="s">
        <v>50</v>
      </c>
      <c r="C35" s="22">
        <f t="shared" ref="C35:AC35" si="4">SUM(C9:C33)</f>
        <v>106952077</v>
      </c>
      <c r="D35" s="22">
        <f t="shared" si="4"/>
        <v>103601140</v>
      </c>
      <c r="E35" s="22">
        <f t="shared" si="4"/>
        <v>55000</v>
      </c>
      <c r="F35" s="22">
        <f t="shared" si="4"/>
        <v>10366766.190000001</v>
      </c>
      <c r="G35" s="22">
        <f t="shared" si="4"/>
        <v>58850</v>
      </c>
      <c r="H35" s="22">
        <f t="shared" si="4"/>
        <v>3692300.61</v>
      </c>
      <c r="I35" s="22">
        <f t="shared" si="4"/>
        <v>0</v>
      </c>
      <c r="J35" s="22">
        <f t="shared" si="4"/>
        <v>8965802.3499999996</v>
      </c>
      <c r="K35" s="22">
        <f t="shared" si="4"/>
        <v>0</v>
      </c>
      <c r="L35" s="22">
        <f>SUM(L9:L33)</f>
        <v>20999765</v>
      </c>
      <c r="M35" s="22">
        <f t="shared" si="4"/>
        <v>0</v>
      </c>
      <c r="N35" s="22">
        <f t="shared" si="4"/>
        <v>8688782</v>
      </c>
      <c r="O35" s="22">
        <f t="shared" si="4"/>
        <v>330630</v>
      </c>
      <c r="P35" s="22">
        <f t="shared" si="4"/>
        <v>5081595</v>
      </c>
      <c r="Q35" s="22">
        <f t="shared" si="4"/>
        <v>21186</v>
      </c>
      <c r="R35" s="22">
        <f t="shared" si="4"/>
        <v>29043593</v>
      </c>
      <c r="S35" s="22">
        <f t="shared" si="4"/>
        <v>0</v>
      </c>
      <c r="T35" s="22">
        <f t="shared" si="4"/>
        <v>9446296</v>
      </c>
      <c r="U35" s="22">
        <f t="shared" si="4"/>
        <v>0</v>
      </c>
      <c r="V35" s="22">
        <f t="shared" si="4"/>
        <v>5153734</v>
      </c>
      <c r="W35" s="22">
        <f t="shared" si="4"/>
        <v>0</v>
      </c>
      <c r="X35" s="22">
        <f t="shared" si="4"/>
        <v>4911390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>SUM(AD9:AD32)</f>
        <v>106760690.14999999</v>
      </c>
      <c r="AE35" s="22">
        <f>SUM(AE9:AE32)</f>
        <v>44062940.149999991</v>
      </c>
      <c r="AF35" s="26">
        <f>AE35/AD35</f>
        <v>0.41272625802709834</v>
      </c>
    </row>
    <row r="36" spans="1:32" s="11" customFormat="1" x14ac:dyDescent="0.3">
      <c r="A36" s="420"/>
      <c r="B36" s="42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 x14ac:dyDescent="0.3">
      <c r="A37" s="12"/>
      <c r="B37" s="9" t="s">
        <v>68</v>
      </c>
      <c r="C37" s="9"/>
      <c r="D37" s="77">
        <f>D35</f>
        <v>103601140</v>
      </c>
      <c r="E37" s="14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</row>
    <row r="38" spans="1:32" ht="19.5" thickBot="1" x14ac:dyDescent="0.35">
      <c r="B38" s="11" t="s">
        <v>219</v>
      </c>
      <c r="C38" s="9"/>
      <c r="D38" s="79">
        <f>SUM(D37*0.3)</f>
        <v>31080342</v>
      </c>
      <c r="E38" s="75"/>
      <c r="AD38" s="11"/>
      <c r="AE38" s="9"/>
    </row>
    <row r="39" spans="1:32" ht="19.5" thickTop="1" x14ac:dyDescent="0.3">
      <c r="C39" s="9"/>
      <c r="D39" s="9"/>
      <c r="E39" s="76"/>
      <c r="AD39" s="9"/>
      <c r="AE39" s="9"/>
      <c r="AF39" s="41"/>
    </row>
    <row r="40" spans="1:32" x14ac:dyDescent="0.3">
      <c r="B40" s="9" t="s">
        <v>360</v>
      </c>
      <c r="C40" s="9"/>
      <c r="D40" s="75">
        <f>SUM(AE35)</f>
        <v>44062940.149999991</v>
      </c>
      <c r="E40" s="41"/>
      <c r="L40" s="22"/>
    </row>
    <row r="41" spans="1:32" x14ac:dyDescent="0.3">
      <c r="B41" s="11" t="s">
        <v>65</v>
      </c>
      <c r="D41" s="78">
        <f>SUM(D40/D37)</f>
        <v>0.42531327502766852</v>
      </c>
    </row>
    <row r="43" spans="1:32" x14ac:dyDescent="0.3">
      <c r="B43" s="9" t="s">
        <v>69</v>
      </c>
      <c r="C43" s="9"/>
      <c r="D43" s="76">
        <f>D40-D38</f>
        <v>12982598.149999991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2:N42"/>
  <sheetViews>
    <sheetView topLeftCell="A16" zoomScale="55" zoomScaleNormal="55" workbookViewId="0">
      <selection activeCell="L38" sqref="L38:N41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2" spans="1:14" x14ac:dyDescent="0.35">
      <c r="A2" s="488" t="s">
        <v>406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24" t="s">
        <v>87</v>
      </c>
    </row>
    <row r="3" spans="1:14" x14ac:dyDescent="0.35">
      <c r="A3" s="488" t="s">
        <v>77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</row>
    <row r="4" spans="1:14" x14ac:dyDescent="0.35">
      <c r="A4" s="488" t="s">
        <v>407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</row>
    <row r="5" spans="1:14" x14ac:dyDescent="0.35">
      <c r="A5" s="99"/>
      <c r="B5" s="424"/>
      <c r="C5" s="424"/>
      <c r="D5" s="424"/>
      <c r="E5" s="424"/>
      <c r="F5" s="424"/>
      <c r="G5" s="424"/>
      <c r="H5" s="424"/>
      <c r="I5" s="424"/>
      <c r="J5" s="424"/>
    </row>
    <row r="6" spans="1:14" ht="42" x14ac:dyDescent="0.35">
      <c r="A6" s="489" t="s">
        <v>1</v>
      </c>
      <c r="B6" s="471" t="s">
        <v>89</v>
      </c>
      <c r="C6" s="100" t="s">
        <v>90</v>
      </c>
      <c r="D6" s="101" t="s">
        <v>91</v>
      </c>
      <c r="E6" s="471" t="s">
        <v>4</v>
      </c>
      <c r="F6" s="471" t="s">
        <v>5</v>
      </c>
      <c r="G6" s="471"/>
      <c r="H6" s="491" t="s">
        <v>92</v>
      </c>
      <c r="I6" s="491"/>
      <c r="J6" s="470" t="s">
        <v>93</v>
      </c>
      <c r="K6" s="470" t="s">
        <v>94</v>
      </c>
      <c r="L6" s="498" t="s">
        <v>64</v>
      </c>
      <c r="M6" s="499" t="s">
        <v>22</v>
      </c>
      <c r="N6" s="500"/>
    </row>
    <row r="7" spans="1:14" ht="63" customHeight="1" x14ac:dyDescent="0.35">
      <c r="A7" s="490"/>
      <c r="B7" s="471"/>
      <c r="C7" s="102" t="s">
        <v>95</v>
      </c>
      <c r="D7" s="103" t="s">
        <v>85</v>
      </c>
      <c r="E7" s="471"/>
      <c r="F7" s="426" t="s">
        <v>9</v>
      </c>
      <c r="G7" s="423" t="s">
        <v>96</v>
      </c>
      <c r="H7" s="425" t="s">
        <v>10</v>
      </c>
      <c r="I7" s="106" t="s">
        <v>97</v>
      </c>
      <c r="J7" s="492"/>
      <c r="K7" s="492"/>
      <c r="L7" s="498"/>
      <c r="M7" s="427" t="s">
        <v>23</v>
      </c>
      <c r="N7" s="50" t="s">
        <v>24</v>
      </c>
    </row>
    <row r="8" spans="1:14" ht="21" customHeight="1" x14ac:dyDescent="0.35">
      <c r="A8" s="472">
        <v>1</v>
      </c>
      <c r="B8" s="107" t="s">
        <v>393</v>
      </c>
      <c r="C8" s="537">
        <v>12500</v>
      </c>
      <c r="D8" s="537">
        <f>C8*1.07</f>
        <v>13375</v>
      </c>
      <c r="E8" s="510" t="s">
        <v>99</v>
      </c>
      <c r="F8" s="482" t="s">
        <v>394</v>
      </c>
      <c r="G8" s="485">
        <v>13375</v>
      </c>
      <c r="H8" s="572" t="s">
        <v>394</v>
      </c>
      <c r="I8" s="515">
        <v>13375</v>
      </c>
      <c r="J8" s="426"/>
      <c r="K8" s="426"/>
      <c r="L8" s="501" t="s">
        <v>417</v>
      </c>
      <c r="M8" s="246"/>
      <c r="N8" s="523"/>
    </row>
    <row r="9" spans="1:14" ht="21.75" customHeight="1" x14ac:dyDescent="0.35">
      <c r="A9" s="493"/>
      <c r="B9" s="94" t="s">
        <v>395</v>
      </c>
      <c r="C9" s="538"/>
      <c r="D9" s="538"/>
      <c r="E9" s="494"/>
      <c r="F9" s="483"/>
      <c r="G9" s="486"/>
      <c r="H9" s="573"/>
      <c r="I9" s="516"/>
      <c r="J9" s="421" t="s">
        <v>101</v>
      </c>
      <c r="K9" s="230" t="s">
        <v>396</v>
      </c>
      <c r="L9" s="502"/>
      <c r="M9" s="539" t="s">
        <v>168</v>
      </c>
      <c r="N9" s="524"/>
    </row>
    <row r="10" spans="1:14" ht="21" customHeight="1" x14ac:dyDescent="0.35">
      <c r="A10" s="493"/>
      <c r="B10" s="94"/>
      <c r="C10" s="538"/>
      <c r="D10" s="538"/>
      <c r="E10" s="494"/>
      <c r="F10" s="421" t="s">
        <v>397</v>
      </c>
      <c r="G10" s="96">
        <v>16050</v>
      </c>
      <c r="H10" s="573"/>
      <c r="I10" s="516"/>
      <c r="J10" s="421" t="s">
        <v>105</v>
      </c>
      <c r="K10" s="94" t="s">
        <v>398</v>
      </c>
      <c r="L10" s="502"/>
      <c r="M10" s="539"/>
      <c r="N10" s="524"/>
    </row>
    <row r="11" spans="1:14" ht="21" customHeight="1" x14ac:dyDescent="0.35">
      <c r="A11" s="474"/>
      <c r="B11" s="115"/>
      <c r="C11" s="538"/>
      <c r="D11" s="538"/>
      <c r="E11" s="494"/>
      <c r="F11" s="422" t="s">
        <v>399</v>
      </c>
      <c r="G11" s="117">
        <v>17500</v>
      </c>
      <c r="H11" s="574"/>
      <c r="I11" s="571"/>
      <c r="J11" s="429"/>
      <c r="K11" s="429"/>
      <c r="L11" s="503"/>
      <c r="M11" s="279"/>
      <c r="N11" s="162"/>
    </row>
    <row r="12" spans="1:14" ht="21.75" customHeight="1" x14ac:dyDescent="0.35">
      <c r="A12" s="472">
        <v>2</v>
      </c>
      <c r="B12" s="107" t="s">
        <v>189</v>
      </c>
      <c r="C12" s="537">
        <v>467200</v>
      </c>
      <c r="D12" s="537">
        <v>490397</v>
      </c>
      <c r="E12" s="510" t="s">
        <v>99</v>
      </c>
      <c r="F12" s="492" t="s">
        <v>190</v>
      </c>
      <c r="G12" s="485">
        <v>483058</v>
      </c>
      <c r="H12" s="492" t="s">
        <v>190</v>
      </c>
      <c r="I12" s="485">
        <v>483058</v>
      </c>
      <c r="J12" s="428"/>
      <c r="K12" s="428"/>
      <c r="L12" s="501" t="s">
        <v>214</v>
      </c>
      <c r="M12" s="435"/>
      <c r="N12" s="601"/>
    </row>
    <row r="13" spans="1:14" ht="21.75" customHeight="1" x14ac:dyDescent="0.35">
      <c r="A13" s="493"/>
      <c r="B13" s="94" t="s">
        <v>191</v>
      </c>
      <c r="C13" s="538"/>
      <c r="D13" s="538"/>
      <c r="E13" s="494"/>
      <c r="F13" s="558"/>
      <c r="G13" s="486"/>
      <c r="H13" s="558"/>
      <c r="I13" s="486"/>
      <c r="J13" s="421" t="s">
        <v>139</v>
      </c>
      <c r="K13" s="230" t="s">
        <v>400</v>
      </c>
      <c r="L13" s="502"/>
      <c r="M13" s="539" t="s">
        <v>168</v>
      </c>
      <c r="N13" s="542"/>
    </row>
    <row r="14" spans="1:14" ht="21.75" customHeight="1" x14ac:dyDescent="0.35">
      <c r="A14" s="493"/>
      <c r="B14" s="94" t="s">
        <v>155</v>
      </c>
      <c r="C14" s="538"/>
      <c r="D14" s="538"/>
      <c r="E14" s="494"/>
      <c r="F14" s="558"/>
      <c r="G14" s="486"/>
      <c r="H14" s="558"/>
      <c r="I14" s="486"/>
      <c r="J14" s="421" t="s">
        <v>105</v>
      </c>
      <c r="K14" s="94" t="s">
        <v>401</v>
      </c>
      <c r="L14" s="502"/>
      <c r="M14" s="539"/>
      <c r="N14" s="542"/>
    </row>
    <row r="15" spans="1:14" ht="21.75" customHeight="1" x14ac:dyDescent="0.35">
      <c r="A15" s="474"/>
      <c r="B15" s="115" t="s">
        <v>402</v>
      </c>
      <c r="C15" s="538"/>
      <c r="D15" s="538"/>
      <c r="E15" s="494"/>
      <c r="F15" s="579"/>
      <c r="G15" s="487"/>
      <c r="H15" s="579"/>
      <c r="I15" s="487"/>
      <c r="J15" s="428"/>
      <c r="K15" s="428"/>
      <c r="L15" s="503"/>
      <c r="M15" s="279"/>
      <c r="N15" s="602"/>
    </row>
    <row r="16" spans="1:14" ht="21.75" customHeight="1" x14ac:dyDescent="0.35">
      <c r="A16" s="472">
        <v>3</v>
      </c>
      <c r="B16" s="107" t="s">
        <v>75</v>
      </c>
      <c r="C16" s="537">
        <v>465000</v>
      </c>
      <c r="D16" s="537">
        <v>497244.27</v>
      </c>
      <c r="E16" s="510" t="s">
        <v>99</v>
      </c>
      <c r="F16" s="482" t="s">
        <v>153</v>
      </c>
      <c r="G16" s="485">
        <v>489265.53</v>
      </c>
      <c r="H16" s="482" t="s">
        <v>153</v>
      </c>
      <c r="I16" s="531">
        <v>489265.53</v>
      </c>
      <c r="J16" s="426"/>
      <c r="K16" s="426"/>
      <c r="L16" s="501" t="s">
        <v>169</v>
      </c>
      <c r="M16" s="520" t="s">
        <v>168</v>
      </c>
      <c r="N16" s="601"/>
    </row>
    <row r="17" spans="1:14" ht="21.75" customHeight="1" x14ac:dyDescent="0.35">
      <c r="A17" s="493"/>
      <c r="B17" s="94" t="s">
        <v>155</v>
      </c>
      <c r="C17" s="538"/>
      <c r="D17" s="538"/>
      <c r="E17" s="494"/>
      <c r="F17" s="483"/>
      <c r="G17" s="486"/>
      <c r="H17" s="483"/>
      <c r="I17" s="516"/>
      <c r="J17" s="421" t="s">
        <v>139</v>
      </c>
      <c r="K17" s="230" t="s">
        <v>403</v>
      </c>
      <c r="L17" s="502"/>
      <c r="M17" s="539"/>
      <c r="N17" s="542"/>
    </row>
    <row r="18" spans="1:14" ht="21.75" customHeight="1" x14ac:dyDescent="0.35">
      <c r="A18" s="474"/>
      <c r="B18" s="115" t="s">
        <v>404</v>
      </c>
      <c r="C18" s="506"/>
      <c r="D18" s="506"/>
      <c r="E18" s="511"/>
      <c r="F18" s="484"/>
      <c r="G18" s="487"/>
      <c r="H18" s="484"/>
      <c r="I18" s="517"/>
      <c r="J18" s="422" t="s">
        <v>105</v>
      </c>
      <c r="K18" s="115" t="s">
        <v>405</v>
      </c>
      <c r="L18" s="503"/>
      <c r="M18" s="584"/>
      <c r="N18" s="542"/>
    </row>
    <row r="19" spans="1:14" ht="21.75" customHeight="1" x14ac:dyDescent="0.35">
      <c r="A19" s="145"/>
      <c r="B19" s="518" t="s">
        <v>269</v>
      </c>
      <c r="C19" s="518"/>
      <c r="D19" s="518"/>
      <c r="E19" s="518"/>
      <c r="F19" s="518"/>
      <c r="G19" s="518"/>
      <c r="H19" s="519"/>
      <c r="I19" s="146">
        <f>SUM(I8:I18)</f>
        <v>985698.53</v>
      </c>
      <c r="J19" s="147"/>
      <c r="K19" s="148"/>
      <c r="L19" s="433"/>
      <c r="M19" s="381"/>
      <c r="N19" s="434"/>
    </row>
    <row r="20" spans="1:14" ht="21" customHeight="1" x14ac:dyDescent="0.35">
      <c r="A20" s="439"/>
      <c r="B20" s="440"/>
      <c r="C20" s="441"/>
      <c r="D20" s="441"/>
      <c r="E20" s="440"/>
      <c r="F20" s="440"/>
      <c r="G20" s="441"/>
      <c r="H20" s="442"/>
      <c r="I20" s="443"/>
      <c r="J20" s="440"/>
      <c r="K20" s="440"/>
      <c r="L20" s="377"/>
      <c r="M20" s="377"/>
      <c r="N20" s="377"/>
    </row>
    <row r="21" spans="1:14" ht="21" customHeight="1" x14ac:dyDescent="0.35">
      <c r="A21" s="488" t="s">
        <v>408</v>
      </c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24" t="s">
        <v>87</v>
      </c>
    </row>
    <row r="22" spans="1:14" ht="21" customHeight="1" x14ac:dyDescent="0.35">
      <c r="A22" s="488" t="s">
        <v>77</v>
      </c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377"/>
    </row>
    <row r="23" spans="1:14" ht="21" customHeight="1" x14ac:dyDescent="0.35">
      <c r="A23" s="488" t="s">
        <v>407</v>
      </c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377"/>
    </row>
    <row r="24" spans="1:14" ht="21" customHeight="1" x14ac:dyDescent="0.35">
      <c r="A24" s="99"/>
      <c r="B24" s="424"/>
      <c r="C24" s="424"/>
      <c r="D24" s="424"/>
      <c r="E24" s="424"/>
      <c r="F24" s="424"/>
      <c r="G24" s="424"/>
      <c r="H24" s="424"/>
      <c r="I24" s="424"/>
      <c r="J24" s="424"/>
      <c r="L24" s="379"/>
      <c r="M24" s="379"/>
      <c r="N24" s="379"/>
    </row>
    <row r="25" spans="1:14" ht="42.75" customHeight="1" x14ac:dyDescent="0.35">
      <c r="A25" s="489" t="s">
        <v>1</v>
      </c>
      <c r="B25" s="471" t="s">
        <v>89</v>
      </c>
      <c r="C25" s="100" t="s">
        <v>90</v>
      </c>
      <c r="D25" s="101" t="s">
        <v>91</v>
      </c>
      <c r="E25" s="471" t="s">
        <v>4</v>
      </c>
      <c r="F25" s="471" t="s">
        <v>5</v>
      </c>
      <c r="G25" s="471"/>
      <c r="H25" s="491" t="s">
        <v>92</v>
      </c>
      <c r="I25" s="491"/>
      <c r="J25" s="470" t="s">
        <v>93</v>
      </c>
      <c r="K25" s="470" t="s">
        <v>94</v>
      </c>
      <c r="L25" s="590" t="s">
        <v>64</v>
      </c>
      <c r="M25" s="588" t="s">
        <v>22</v>
      </c>
      <c r="N25" s="589"/>
    </row>
    <row r="26" spans="1:14" ht="63" customHeight="1" x14ac:dyDescent="0.35">
      <c r="A26" s="490"/>
      <c r="B26" s="492"/>
      <c r="C26" s="102" t="s">
        <v>95</v>
      </c>
      <c r="D26" s="103" t="s">
        <v>85</v>
      </c>
      <c r="E26" s="471"/>
      <c r="F26" s="426" t="s">
        <v>9</v>
      </c>
      <c r="G26" s="423" t="s">
        <v>96</v>
      </c>
      <c r="H26" s="425" t="s">
        <v>10</v>
      </c>
      <c r="I26" s="106" t="s">
        <v>97</v>
      </c>
      <c r="J26" s="492"/>
      <c r="K26" s="492"/>
      <c r="L26" s="498"/>
      <c r="M26" s="427" t="s">
        <v>23</v>
      </c>
      <c r="N26" s="50" t="s">
        <v>24</v>
      </c>
    </row>
    <row r="27" spans="1:14" ht="21" customHeight="1" x14ac:dyDescent="0.35">
      <c r="A27" s="472">
        <v>1</v>
      </c>
      <c r="B27" s="107" t="s">
        <v>409</v>
      </c>
      <c r="C27" s="537">
        <v>1999239.25</v>
      </c>
      <c r="D27" s="507">
        <v>2133061</v>
      </c>
      <c r="E27" s="510" t="s">
        <v>161</v>
      </c>
      <c r="F27" s="492" t="s">
        <v>162</v>
      </c>
      <c r="G27" s="485">
        <v>2101000</v>
      </c>
      <c r="H27" s="492" t="s">
        <v>162</v>
      </c>
      <c r="I27" s="531">
        <v>2100750</v>
      </c>
      <c r="J27" s="426"/>
      <c r="K27" s="426"/>
      <c r="L27" s="501" t="s">
        <v>171</v>
      </c>
      <c r="M27" s="242"/>
      <c r="N27" s="239"/>
    </row>
    <row r="28" spans="1:14" ht="21" customHeight="1" x14ac:dyDescent="0.35">
      <c r="A28" s="493"/>
      <c r="B28" s="94" t="s">
        <v>155</v>
      </c>
      <c r="C28" s="538"/>
      <c r="D28" s="508"/>
      <c r="E28" s="494"/>
      <c r="F28" s="558"/>
      <c r="G28" s="486"/>
      <c r="H28" s="558"/>
      <c r="I28" s="516"/>
      <c r="J28" s="421" t="s">
        <v>139</v>
      </c>
      <c r="K28" s="230" t="s">
        <v>410</v>
      </c>
      <c r="L28" s="502"/>
      <c r="M28" s="539" t="s">
        <v>168</v>
      </c>
      <c r="N28" s="539"/>
    </row>
    <row r="29" spans="1:14" ht="21" customHeight="1" x14ac:dyDescent="0.35">
      <c r="A29" s="493"/>
      <c r="B29" s="94" t="s">
        <v>411</v>
      </c>
      <c r="C29" s="538"/>
      <c r="D29" s="508"/>
      <c r="E29" s="494"/>
      <c r="F29" s="558"/>
      <c r="G29" s="486"/>
      <c r="H29" s="558"/>
      <c r="I29" s="516"/>
      <c r="J29" s="421" t="s">
        <v>105</v>
      </c>
      <c r="K29" s="94" t="s">
        <v>412</v>
      </c>
      <c r="L29" s="502"/>
      <c r="M29" s="521"/>
      <c r="N29" s="539"/>
    </row>
    <row r="30" spans="1:14" ht="21" customHeight="1" x14ac:dyDescent="0.35">
      <c r="A30" s="474"/>
      <c r="B30" s="115"/>
      <c r="C30" s="506"/>
      <c r="D30" s="509"/>
      <c r="E30" s="511"/>
      <c r="F30" s="579"/>
      <c r="G30" s="487"/>
      <c r="H30" s="579"/>
      <c r="I30" s="517"/>
      <c r="J30" s="422"/>
      <c r="K30" s="115"/>
      <c r="L30" s="503"/>
      <c r="M30" s="375"/>
      <c r="N30" s="376"/>
    </row>
    <row r="31" spans="1:14" x14ac:dyDescent="0.35">
      <c r="A31" s="145"/>
      <c r="B31" s="518" t="s">
        <v>158</v>
      </c>
      <c r="C31" s="518"/>
      <c r="D31" s="518"/>
      <c r="E31" s="518"/>
      <c r="F31" s="518"/>
      <c r="G31" s="518"/>
      <c r="H31" s="519"/>
      <c r="I31" s="146">
        <f>SUM(I27:I30)</f>
        <v>2100750</v>
      </c>
      <c r="J31" s="147"/>
      <c r="K31" s="148"/>
      <c r="L31" s="163"/>
      <c r="M31" s="163"/>
      <c r="N31" s="163"/>
    </row>
    <row r="32" spans="1:14" x14ac:dyDescent="0.35">
      <c r="A32" s="99"/>
      <c r="B32" s="424"/>
      <c r="C32" s="424"/>
      <c r="D32" s="424"/>
      <c r="E32" s="424"/>
      <c r="F32" s="424"/>
      <c r="G32" s="424"/>
      <c r="H32" s="424"/>
      <c r="I32" s="424"/>
      <c r="J32" s="424"/>
    </row>
    <row r="33" spans="1:14" x14ac:dyDescent="0.35">
      <c r="A33" s="488" t="s">
        <v>416</v>
      </c>
      <c r="B33" s="488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24" t="s">
        <v>87</v>
      </c>
    </row>
    <row r="34" spans="1:14" x14ac:dyDescent="0.35">
      <c r="A34" s="488" t="s">
        <v>77</v>
      </c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377"/>
    </row>
    <row r="35" spans="1:14" x14ac:dyDescent="0.35">
      <c r="A35" s="488" t="s">
        <v>407</v>
      </c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377"/>
    </row>
    <row r="36" spans="1:14" ht="42" x14ac:dyDescent="0.35">
      <c r="A36" s="489" t="s">
        <v>1</v>
      </c>
      <c r="B36" s="471" t="s">
        <v>89</v>
      </c>
      <c r="C36" s="100" t="s">
        <v>90</v>
      </c>
      <c r="D36" s="101" t="s">
        <v>91</v>
      </c>
      <c r="E36" s="471" t="s">
        <v>4</v>
      </c>
      <c r="F36" s="471" t="s">
        <v>5</v>
      </c>
      <c r="G36" s="471"/>
      <c r="H36" s="491" t="s">
        <v>92</v>
      </c>
      <c r="I36" s="491"/>
      <c r="J36" s="470" t="s">
        <v>93</v>
      </c>
      <c r="K36" s="470" t="s">
        <v>94</v>
      </c>
      <c r="L36" s="498" t="s">
        <v>64</v>
      </c>
      <c r="M36" s="499" t="s">
        <v>22</v>
      </c>
      <c r="N36" s="500"/>
    </row>
    <row r="37" spans="1:14" ht="63" x14ac:dyDescent="0.35">
      <c r="A37" s="490"/>
      <c r="B37" s="471"/>
      <c r="C37" s="102" t="s">
        <v>95</v>
      </c>
      <c r="D37" s="103" t="s">
        <v>85</v>
      </c>
      <c r="E37" s="471"/>
      <c r="F37" s="426" t="s">
        <v>9</v>
      </c>
      <c r="G37" s="423" t="s">
        <v>96</v>
      </c>
      <c r="H37" s="425" t="s">
        <v>10</v>
      </c>
      <c r="I37" s="106" t="s">
        <v>97</v>
      </c>
      <c r="J37" s="492"/>
      <c r="K37" s="492"/>
      <c r="L37" s="498"/>
      <c r="M37" s="427" t="s">
        <v>23</v>
      </c>
      <c r="N37" s="50" t="s">
        <v>24</v>
      </c>
    </row>
    <row r="38" spans="1:14" ht="21" customHeight="1" x14ac:dyDescent="0.35">
      <c r="A38" s="472">
        <v>1</v>
      </c>
      <c r="B38" s="94" t="s">
        <v>227</v>
      </c>
      <c r="C38" s="537">
        <v>3000000</v>
      </c>
      <c r="D38" s="537">
        <v>2631766</v>
      </c>
      <c r="E38" s="510" t="s">
        <v>19</v>
      </c>
      <c r="F38" s="492" t="s">
        <v>186</v>
      </c>
      <c r="G38" s="485">
        <v>2315000</v>
      </c>
      <c r="H38" s="482" t="s">
        <v>186</v>
      </c>
      <c r="I38" s="531">
        <v>2314207</v>
      </c>
      <c r="J38" s="437"/>
      <c r="K38" s="352"/>
      <c r="L38" s="501" t="s">
        <v>213</v>
      </c>
      <c r="M38" s="242"/>
      <c r="N38" s="239"/>
    </row>
    <row r="39" spans="1:14" x14ac:dyDescent="0.35">
      <c r="A39" s="493"/>
      <c r="B39" s="94" t="s">
        <v>175</v>
      </c>
      <c r="C39" s="538"/>
      <c r="D39" s="538"/>
      <c r="E39" s="494"/>
      <c r="F39" s="558"/>
      <c r="G39" s="486"/>
      <c r="H39" s="483"/>
      <c r="I39" s="516"/>
      <c r="J39" s="436" t="s">
        <v>101</v>
      </c>
      <c r="K39" s="230" t="s">
        <v>413</v>
      </c>
      <c r="L39" s="502"/>
      <c r="M39" s="539" t="s">
        <v>168</v>
      </c>
      <c r="N39" s="539"/>
    </row>
    <row r="40" spans="1:14" x14ac:dyDescent="0.35">
      <c r="A40" s="493"/>
      <c r="B40" s="94" t="s">
        <v>414</v>
      </c>
      <c r="C40" s="538"/>
      <c r="D40" s="538"/>
      <c r="E40" s="494"/>
      <c r="F40" s="558" t="s">
        <v>418</v>
      </c>
      <c r="G40" s="486">
        <v>2594999</v>
      </c>
      <c r="H40" s="483"/>
      <c r="I40" s="516"/>
      <c r="J40" s="436" t="s">
        <v>105</v>
      </c>
      <c r="K40" s="94" t="s">
        <v>415</v>
      </c>
      <c r="L40" s="502"/>
      <c r="M40" s="521"/>
      <c r="N40" s="539"/>
    </row>
    <row r="41" spans="1:14" ht="21.75" customHeight="1" x14ac:dyDescent="0.35">
      <c r="A41" s="474"/>
      <c r="B41" s="429"/>
      <c r="C41" s="538"/>
      <c r="D41" s="538"/>
      <c r="E41" s="494"/>
      <c r="F41" s="579"/>
      <c r="G41" s="487"/>
      <c r="H41" s="484"/>
      <c r="I41" s="516"/>
      <c r="J41" s="438"/>
      <c r="K41" s="353"/>
      <c r="L41" s="503"/>
      <c r="M41" s="375"/>
      <c r="N41" s="376"/>
    </row>
    <row r="42" spans="1:14" x14ac:dyDescent="0.35">
      <c r="A42" s="145"/>
      <c r="B42" s="518" t="s">
        <v>158</v>
      </c>
      <c r="C42" s="518"/>
      <c r="D42" s="518"/>
      <c r="E42" s="518"/>
      <c r="F42" s="518"/>
      <c r="G42" s="518"/>
      <c r="H42" s="519"/>
      <c r="I42" s="146">
        <f>SUM(I38)</f>
        <v>2314207</v>
      </c>
      <c r="J42" s="147"/>
      <c r="K42" s="148"/>
      <c r="L42" s="163"/>
      <c r="M42" s="163"/>
      <c r="N42" s="163"/>
    </row>
  </sheetData>
  <mergeCells count="9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21:M21"/>
    <mergeCell ref="F8:F9"/>
    <mergeCell ref="G8:G9"/>
    <mergeCell ref="A12:A15"/>
    <mergeCell ref="A8:A11"/>
    <mergeCell ref="C8:C11"/>
    <mergeCell ref="D8:D11"/>
    <mergeCell ref="E8:E11"/>
    <mergeCell ref="H8:H11"/>
    <mergeCell ref="J25:J26"/>
    <mergeCell ref="K25:K26"/>
    <mergeCell ref="L25:L26"/>
    <mergeCell ref="M25:N25"/>
    <mergeCell ref="A22:M22"/>
    <mergeCell ref="B31:H31"/>
    <mergeCell ref="A27:A30"/>
    <mergeCell ref="C27:C30"/>
    <mergeCell ref="D27:D30"/>
    <mergeCell ref="E27:E30"/>
    <mergeCell ref="F27:F30"/>
    <mergeCell ref="G27:G30"/>
    <mergeCell ref="H27:H30"/>
    <mergeCell ref="A16:A18"/>
    <mergeCell ref="C16:C18"/>
    <mergeCell ref="D16:D18"/>
    <mergeCell ref="E16:E18"/>
    <mergeCell ref="N28:N29"/>
    <mergeCell ref="L27:L30"/>
    <mergeCell ref="I27:I30"/>
    <mergeCell ref="M28:M29"/>
    <mergeCell ref="B19:H19"/>
    <mergeCell ref="F16:F18"/>
    <mergeCell ref="A23:M23"/>
    <mergeCell ref="A25:A26"/>
    <mergeCell ref="B25:B26"/>
    <mergeCell ref="E25:E26"/>
    <mergeCell ref="F25:G25"/>
    <mergeCell ref="H25:I25"/>
    <mergeCell ref="E12:E15"/>
    <mergeCell ref="F12:F15"/>
    <mergeCell ref="L8:L11"/>
    <mergeCell ref="N12:N15"/>
    <mergeCell ref="M16:M18"/>
    <mergeCell ref="L16:L18"/>
    <mergeCell ref="L12:L15"/>
    <mergeCell ref="G12:G15"/>
    <mergeCell ref="H12:H15"/>
    <mergeCell ref="I12:I15"/>
    <mergeCell ref="G16:G18"/>
    <mergeCell ref="H16:H18"/>
    <mergeCell ref="I16:I18"/>
    <mergeCell ref="M13:M14"/>
    <mergeCell ref="N16:N18"/>
    <mergeCell ref="I8:I11"/>
    <mergeCell ref="N8:N10"/>
    <mergeCell ref="M9:M10"/>
    <mergeCell ref="A38:A41"/>
    <mergeCell ref="C38:C41"/>
    <mergeCell ref="D38:D41"/>
    <mergeCell ref="E38:E41"/>
    <mergeCell ref="A33:M33"/>
    <mergeCell ref="A34:M34"/>
    <mergeCell ref="A35:M35"/>
    <mergeCell ref="A36:A37"/>
    <mergeCell ref="B36:B37"/>
    <mergeCell ref="E36:E37"/>
    <mergeCell ref="F36:G36"/>
    <mergeCell ref="H36:I36"/>
    <mergeCell ref="C12:C15"/>
    <mergeCell ref="D12:D15"/>
    <mergeCell ref="B42:H42"/>
    <mergeCell ref="L36:L37"/>
    <mergeCell ref="M36:N36"/>
    <mergeCell ref="L38:L41"/>
    <mergeCell ref="M39:M40"/>
    <mergeCell ref="N39:N40"/>
    <mergeCell ref="J36:J37"/>
    <mergeCell ref="K36:K37"/>
    <mergeCell ref="H38:H41"/>
    <mergeCell ref="I38:I41"/>
    <mergeCell ref="F38:F39"/>
    <mergeCell ref="G38:G39"/>
    <mergeCell ref="F40:F41"/>
    <mergeCell ref="G40:G4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644" t="s">
        <v>18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</row>
    <row r="2" spans="1:12" x14ac:dyDescent="0.35">
      <c r="A2" s="644" t="s">
        <v>0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</row>
    <row r="3" spans="1:12" x14ac:dyDescent="0.35">
      <c r="A3" s="644" t="s">
        <v>17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</row>
    <row r="4" spans="1:12" ht="28.5" customHeight="1" x14ac:dyDescent="0.35">
      <c r="A4" s="645"/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</row>
    <row r="5" spans="1:12" ht="37.9" customHeight="1" x14ac:dyDescent="0.35">
      <c r="A5" s="646" t="s">
        <v>1</v>
      </c>
      <c r="B5" s="646" t="s">
        <v>2</v>
      </c>
      <c r="C5" s="647" t="s">
        <v>12</v>
      </c>
      <c r="D5" s="647" t="s">
        <v>3</v>
      </c>
      <c r="E5" s="649" t="s">
        <v>4</v>
      </c>
      <c r="F5" s="650" t="s">
        <v>5</v>
      </c>
      <c r="G5" s="651"/>
      <c r="H5" s="638" t="s">
        <v>6</v>
      </c>
      <c r="I5" s="639"/>
      <c r="J5" s="640" t="s">
        <v>7</v>
      </c>
      <c r="K5" s="640" t="s">
        <v>8</v>
      </c>
      <c r="L5" s="640"/>
    </row>
    <row r="6" spans="1:12" ht="69" customHeight="1" x14ac:dyDescent="0.35">
      <c r="A6" s="646"/>
      <c r="B6" s="646"/>
      <c r="C6" s="648"/>
      <c r="D6" s="648"/>
      <c r="E6" s="649"/>
      <c r="F6" s="3" t="s">
        <v>9</v>
      </c>
      <c r="G6" s="4" t="s">
        <v>15</v>
      </c>
      <c r="H6" s="4" t="s">
        <v>10</v>
      </c>
      <c r="I6" s="4" t="s">
        <v>11</v>
      </c>
      <c r="J6" s="640"/>
      <c r="K6" s="640"/>
      <c r="L6" s="640"/>
    </row>
    <row r="7" spans="1:12" ht="72.599999999999994" customHeight="1" x14ac:dyDescent="0.35">
      <c r="A7" s="641" t="s">
        <v>16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3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13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topLeftCell="A46" zoomScale="70" zoomScaleNormal="70" workbookViewId="0">
      <selection activeCell="L61" sqref="L61:L6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86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M2" s="5"/>
      <c r="N2" s="5" t="s">
        <v>87</v>
      </c>
    </row>
    <row r="3" spans="1:14" x14ac:dyDescent="0.35">
      <c r="A3" s="488" t="s">
        <v>88</v>
      </c>
      <c r="B3" s="488"/>
      <c r="C3" s="488"/>
      <c r="D3" s="488"/>
      <c r="E3" s="488"/>
      <c r="F3" s="488"/>
      <c r="G3" s="488"/>
      <c r="H3" s="488"/>
      <c r="I3" s="488"/>
      <c r="J3" s="488"/>
    </row>
    <row r="4" spans="1:14" ht="15.75" customHeight="1" x14ac:dyDescent="0.35">
      <c r="A4" s="99"/>
      <c r="B4" s="5"/>
      <c r="C4" s="5"/>
      <c r="D4" s="5"/>
      <c r="E4" s="5"/>
      <c r="F4" s="5"/>
      <c r="G4" s="5"/>
      <c r="H4" s="5"/>
      <c r="I4" s="5"/>
      <c r="J4" s="5"/>
    </row>
    <row r="5" spans="1:14" s="1" customFormat="1" ht="44.25" customHeight="1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s="1" customFormat="1" ht="63" customHeight="1" x14ac:dyDescent="0.35">
      <c r="A6" s="490"/>
      <c r="B6" s="471"/>
      <c r="C6" s="102" t="s">
        <v>95</v>
      </c>
      <c r="D6" s="103" t="s">
        <v>85</v>
      </c>
      <c r="E6" s="471"/>
      <c r="F6" s="104" t="s">
        <v>9</v>
      </c>
      <c r="G6" s="100" t="s">
        <v>96</v>
      </c>
      <c r="H6" s="105" t="s">
        <v>10</v>
      </c>
      <c r="I6" s="106" t="s">
        <v>97</v>
      </c>
      <c r="J6" s="492"/>
      <c r="K6" s="471"/>
      <c r="L6" s="498"/>
      <c r="M6" s="83" t="s">
        <v>23</v>
      </c>
      <c r="N6" s="50" t="s">
        <v>24</v>
      </c>
    </row>
    <row r="7" spans="1:14" s="1" customFormat="1" ht="23.25" x14ac:dyDescent="0.35">
      <c r="A7" s="472">
        <v>1</v>
      </c>
      <c r="B7" s="107" t="s">
        <v>98</v>
      </c>
      <c r="C7" s="475">
        <v>16000</v>
      </c>
      <c r="D7" s="475">
        <v>17120</v>
      </c>
      <c r="E7" s="479" t="s">
        <v>99</v>
      </c>
      <c r="F7" s="108" t="s">
        <v>100</v>
      </c>
      <c r="G7" s="109">
        <v>17120</v>
      </c>
      <c r="H7" s="482" t="s">
        <v>100</v>
      </c>
      <c r="I7" s="485">
        <v>17120</v>
      </c>
      <c r="J7" s="112" t="s">
        <v>101</v>
      </c>
      <c r="K7" s="113" t="s">
        <v>102</v>
      </c>
      <c r="L7" s="501" t="s">
        <v>170</v>
      </c>
      <c r="M7" s="520" t="s">
        <v>168</v>
      </c>
      <c r="N7" s="523"/>
    </row>
    <row r="8" spans="1:14" s="1" customFormat="1" x14ac:dyDescent="0.35">
      <c r="A8" s="473"/>
      <c r="B8" s="94" t="s">
        <v>103</v>
      </c>
      <c r="C8" s="476"/>
      <c r="D8" s="476"/>
      <c r="E8" s="480"/>
      <c r="F8" s="93" t="s">
        <v>104</v>
      </c>
      <c r="G8" s="96">
        <v>26750</v>
      </c>
      <c r="H8" s="483"/>
      <c r="I8" s="486"/>
      <c r="J8" s="87" t="s">
        <v>105</v>
      </c>
      <c r="K8" s="114" t="s">
        <v>106</v>
      </c>
      <c r="L8" s="502"/>
      <c r="M8" s="521"/>
      <c r="N8" s="524"/>
    </row>
    <row r="9" spans="1:14" s="1" customFormat="1" ht="36.75" customHeight="1" x14ac:dyDescent="0.35">
      <c r="A9" s="474"/>
      <c r="B9" s="115"/>
      <c r="C9" s="477"/>
      <c r="D9" s="478"/>
      <c r="E9" s="481"/>
      <c r="F9" s="116" t="s">
        <v>107</v>
      </c>
      <c r="G9" s="117">
        <v>32100</v>
      </c>
      <c r="H9" s="484"/>
      <c r="I9" s="487"/>
      <c r="J9" s="118"/>
      <c r="K9" s="118"/>
      <c r="L9" s="503"/>
      <c r="M9" s="522"/>
      <c r="N9" s="525"/>
    </row>
    <row r="10" spans="1:14" s="1" customFormat="1" ht="21" customHeight="1" x14ac:dyDescent="0.35">
      <c r="A10" s="472">
        <v>2</v>
      </c>
      <c r="B10" s="107" t="s">
        <v>71</v>
      </c>
      <c r="C10" s="475">
        <v>7000</v>
      </c>
      <c r="D10" s="475">
        <v>6685.36</v>
      </c>
      <c r="E10" s="479" t="s">
        <v>99</v>
      </c>
      <c r="F10" s="108" t="s">
        <v>108</v>
      </c>
      <c r="G10" s="109">
        <v>6685.36</v>
      </c>
      <c r="H10" s="482" t="s">
        <v>108</v>
      </c>
      <c r="I10" s="485">
        <v>6685.36</v>
      </c>
      <c r="J10" s="112" t="s">
        <v>101</v>
      </c>
      <c r="K10" s="107" t="s">
        <v>109</v>
      </c>
      <c r="L10" s="501" t="s">
        <v>37</v>
      </c>
      <c r="M10" s="520" t="s">
        <v>168</v>
      </c>
      <c r="N10" s="523"/>
    </row>
    <row r="11" spans="1:14" s="1" customFormat="1" x14ac:dyDescent="0.35">
      <c r="A11" s="493"/>
      <c r="B11" s="97" t="s">
        <v>110</v>
      </c>
      <c r="C11" s="476"/>
      <c r="D11" s="476"/>
      <c r="E11" s="480"/>
      <c r="F11" s="93" t="s">
        <v>111</v>
      </c>
      <c r="G11" s="96">
        <v>7019.2</v>
      </c>
      <c r="H11" s="483"/>
      <c r="I11" s="486"/>
      <c r="J11" s="87" t="s">
        <v>105</v>
      </c>
      <c r="K11" s="94" t="s">
        <v>106</v>
      </c>
      <c r="L11" s="502"/>
      <c r="M11" s="521"/>
      <c r="N11" s="524"/>
    </row>
    <row r="12" spans="1:14" s="1" customFormat="1" ht="21.75" customHeight="1" x14ac:dyDescent="0.35">
      <c r="A12" s="474"/>
      <c r="B12" s="119" t="s">
        <v>112</v>
      </c>
      <c r="C12" s="478"/>
      <c r="D12" s="478"/>
      <c r="E12" s="481"/>
      <c r="F12" s="116" t="s">
        <v>113</v>
      </c>
      <c r="G12" s="117">
        <v>8667</v>
      </c>
      <c r="H12" s="484"/>
      <c r="I12" s="487"/>
      <c r="J12" s="119"/>
      <c r="K12" s="120"/>
      <c r="L12" s="503"/>
      <c r="M12" s="522"/>
      <c r="N12" s="525"/>
    </row>
    <row r="13" spans="1:14" s="1" customFormat="1" x14ac:dyDescent="0.35">
      <c r="A13" s="472">
        <v>3</v>
      </c>
      <c r="B13" s="97" t="s">
        <v>72</v>
      </c>
      <c r="C13" s="476">
        <v>24000</v>
      </c>
      <c r="D13" s="476">
        <v>21656.799999999999</v>
      </c>
      <c r="E13" s="480" t="s">
        <v>99</v>
      </c>
      <c r="F13" s="108" t="s">
        <v>108</v>
      </c>
      <c r="G13" s="109">
        <v>21656.799999999999</v>
      </c>
      <c r="H13" s="482" t="s">
        <v>108</v>
      </c>
      <c r="I13" s="485">
        <v>21656.799999999999</v>
      </c>
      <c r="J13" s="112" t="s">
        <v>101</v>
      </c>
      <c r="K13" s="107" t="s">
        <v>114</v>
      </c>
      <c r="L13" s="501" t="s">
        <v>37</v>
      </c>
      <c r="M13" s="520" t="s">
        <v>168</v>
      </c>
      <c r="N13" s="523"/>
    </row>
    <row r="14" spans="1:14" s="1" customFormat="1" x14ac:dyDescent="0.35">
      <c r="A14" s="493"/>
      <c r="B14" s="97" t="s">
        <v>115</v>
      </c>
      <c r="C14" s="476"/>
      <c r="D14" s="476"/>
      <c r="E14" s="494"/>
      <c r="F14" s="93" t="s">
        <v>113</v>
      </c>
      <c r="G14" s="95">
        <v>22363</v>
      </c>
      <c r="H14" s="483"/>
      <c r="I14" s="486"/>
      <c r="J14" s="87" t="s">
        <v>105</v>
      </c>
      <c r="K14" s="94" t="s">
        <v>106</v>
      </c>
      <c r="L14" s="502"/>
      <c r="M14" s="521"/>
      <c r="N14" s="524"/>
    </row>
    <row r="15" spans="1:14" s="1" customFormat="1" x14ac:dyDescent="0.35">
      <c r="A15" s="474"/>
      <c r="B15" s="119" t="s">
        <v>116</v>
      </c>
      <c r="C15" s="478"/>
      <c r="D15" s="478"/>
      <c r="E15" s="481"/>
      <c r="F15" s="116" t="s">
        <v>111</v>
      </c>
      <c r="G15" s="117">
        <v>22898</v>
      </c>
      <c r="H15" s="484"/>
      <c r="I15" s="487"/>
      <c r="J15" s="116"/>
      <c r="K15" s="120"/>
      <c r="L15" s="503"/>
      <c r="M15" s="522"/>
      <c r="N15" s="525"/>
    </row>
    <row r="16" spans="1:14" s="1" customFormat="1" x14ac:dyDescent="0.35">
      <c r="A16" s="472">
        <v>4</v>
      </c>
      <c r="B16" s="97" t="s">
        <v>117</v>
      </c>
      <c r="C16" s="476">
        <v>80000</v>
      </c>
      <c r="D16" s="476">
        <v>72332</v>
      </c>
      <c r="E16" s="480" t="s">
        <v>99</v>
      </c>
      <c r="F16" s="108" t="s">
        <v>118</v>
      </c>
      <c r="G16" s="109">
        <v>72332</v>
      </c>
      <c r="H16" s="482" t="s">
        <v>118</v>
      </c>
      <c r="I16" s="485">
        <v>72332</v>
      </c>
      <c r="J16" s="112" t="s">
        <v>101</v>
      </c>
      <c r="K16" s="107" t="s">
        <v>119</v>
      </c>
      <c r="L16" s="501" t="s">
        <v>37</v>
      </c>
      <c r="M16" s="520" t="s">
        <v>168</v>
      </c>
      <c r="N16" s="523"/>
    </row>
    <row r="17" spans="1:14" s="1" customFormat="1" ht="21" customHeight="1" x14ac:dyDescent="0.35">
      <c r="A17" s="493"/>
      <c r="B17" s="97" t="s">
        <v>120</v>
      </c>
      <c r="C17" s="476"/>
      <c r="D17" s="476"/>
      <c r="E17" s="480"/>
      <c r="F17" s="93" t="s">
        <v>121</v>
      </c>
      <c r="G17" s="96">
        <v>74108.2</v>
      </c>
      <c r="H17" s="483"/>
      <c r="I17" s="486"/>
      <c r="J17" s="87" t="s">
        <v>105</v>
      </c>
      <c r="K17" s="94" t="s">
        <v>106</v>
      </c>
      <c r="L17" s="502"/>
      <c r="M17" s="521"/>
      <c r="N17" s="524"/>
    </row>
    <row r="18" spans="1:14" s="1" customFormat="1" ht="21" customHeight="1" x14ac:dyDescent="0.35">
      <c r="A18" s="474"/>
      <c r="B18" s="119"/>
      <c r="C18" s="478"/>
      <c r="D18" s="478"/>
      <c r="E18" s="481"/>
      <c r="F18" s="116" t="s">
        <v>111</v>
      </c>
      <c r="G18" s="117">
        <v>75542</v>
      </c>
      <c r="H18" s="484"/>
      <c r="I18" s="487"/>
      <c r="J18" s="116"/>
      <c r="K18" s="120"/>
      <c r="L18" s="503"/>
      <c r="M18" s="522"/>
      <c r="N18" s="525"/>
    </row>
    <row r="19" spans="1:14" s="1" customFormat="1" ht="21" customHeight="1" x14ac:dyDescent="0.35">
      <c r="A19" s="472">
        <v>5</v>
      </c>
      <c r="B19" s="97" t="s">
        <v>79</v>
      </c>
      <c r="C19" s="475">
        <v>97200</v>
      </c>
      <c r="D19" s="475">
        <v>61204</v>
      </c>
      <c r="E19" s="479" t="s">
        <v>99</v>
      </c>
      <c r="F19" s="108" t="s">
        <v>118</v>
      </c>
      <c r="G19" s="121">
        <v>61204</v>
      </c>
      <c r="H19" s="482" t="s">
        <v>118</v>
      </c>
      <c r="I19" s="485">
        <v>61204</v>
      </c>
      <c r="J19" s="112" t="s">
        <v>101</v>
      </c>
      <c r="K19" s="107" t="s">
        <v>122</v>
      </c>
      <c r="L19" s="501" t="s">
        <v>37</v>
      </c>
      <c r="M19" s="520" t="s">
        <v>168</v>
      </c>
      <c r="N19" s="527"/>
    </row>
    <row r="20" spans="1:14" s="1" customFormat="1" ht="21" customHeight="1" x14ac:dyDescent="0.35">
      <c r="A20" s="493"/>
      <c r="B20" s="97" t="s">
        <v>123</v>
      </c>
      <c r="C20" s="476"/>
      <c r="D20" s="476"/>
      <c r="E20" s="480"/>
      <c r="F20" s="93" t="s">
        <v>121</v>
      </c>
      <c r="G20" s="96">
        <v>62060</v>
      </c>
      <c r="H20" s="483"/>
      <c r="I20" s="486"/>
      <c r="J20" s="87" t="s">
        <v>105</v>
      </c>
      <c r="K20" s="94" t="s">
        <v>106</v>
      </c>
      <c r="L20" s="502"/>
      <c r="M20" s="521"/>
      <c r="N20" s="528"/>
    </row>
    <row r="21" spans="1:14" s="1" customFormat="1" ht="21" customHeight="1" x14ac:dyDescent="0.35">
      <c r="A21" s="474"/>
      <c r="B21" s="119"/>
      <c r="C21" s="478"/>
      <c r="D21" s="478"/>
      <c r="E21" s="481"/>
      <c r="F21" s="116" t="s">
        <v>111</v>
      </c>
      <c r="G21" s="117">
        <v>63772</v>
      </c>
      <c r="H21" s="484"/>
      <c r="I21" s="487"/>
      <c r="J21" s="116"/>
      <c r="K21" s="115"/>
      <c r="L21" s="503"/>
      <c r="M21" s="522"/>
      <c r="N21" s="529"/>
    </row>
    <row r="22" spans="1:14" s="1" customFormat="1" ht="21" customHeight="1" x14ac:dyDescent="0.35">
      <c r="A22" s="472">
        <v>6</v>
      </c>
      <c r="B22" s="97" t="s">
        <v>124</v>
      </c>
      <c r="C22" s="475">
        <v>16900</v>
      </c>
      <c r="D22" s="475">
        <v>9490</v>
      </c>
      <c r="E22" s="479" t="s">
        <v>99</v>
      </c>
      <c r="F22" s="122" t="s">
        <v>125</v>
      </c>
      <c r="G22" s="121">
        <v>9490</v>
      </c>
      <c r="H22" s="482" t="s">
        <v>125</v>
      </c>
      <c r="I22" s="485">
        <v>9490</v>
      </c>
      <c r="J22" s="123" t="s">
        <v>101</v>
      </c>
      <c r="K22" s="124" t="s">
        <v>126</v>
      </c>
      <c r="L22" s="501" t="s">
        <v>37</v>
      </c>
      <c r="M22" s="520" t="s">
        <v>168</v>
      </c>
      <c r="N22" s="527"/>
    </row>
    <row r="23" spans="1:14" s="1" customFormat="1" ht="21" customHeight="1" x14ac:dyDescent="0.35">
      <c r="A23" s="493"/>
      <c r="B23" s="97" t="s">
        <v>127</v>
      </c>
      <c r="C23" s="476"/>
      <c r="D23" s="476"/>
      <c r="E23" s="480"/>
      <c r="F23" s="93" t="s">
        <v>128</v>
      </c>
      <c r="G23" s="96">
        <v>9550</v>
      </c>
      <c r="H23" s="483"/>
      <c r="I23" s="486"/>
      <c r="J23" s="125" t="s">
        <v>105</v>
      </c>
      <c r="K23" s="94" t="s">
        <v>129</v>
      </c>
      <c r="L23" s="502"/>
      <c r="M23" s="521"/>
      <c r="N23" s="528"/>
    </row>
    <row r="24" spans="1:14" s="1" customFormat="1" ht="21" customHeight="1" x14ac:dyDescent="0.35">
      <c r="A24" s="474"/>
      <c r="B24" s="119"/>
      <c r="C24" s="478"/>
      <c r="D24" s="478"/>
      <c r="E24" s="481"/>
      <c r="F24" s="116" t="s">
        <v>130</v>
      </c>
      <c r="G24" s="117">
        <v>9650</v>
      </c>
      <c r="H24" s="484"/>
      <c r="I24" s="487"/>
      <c r="J24" s="116"/>
      <c r="K24" s="115"/>
      <c r="L24" s="503"/>
      <c r="M24" s="522"/>
      <c r="N24" s="529"/>
    </row>
    <row r="25" spans="1:14" s="1" customFormat="1" ht="21" customHeight="1" x14ac:dyDescent="0.35">
      <c r="A25" s="472">
        <v>7</v>
      </c>
      <c r="B25" s="126" t="s">
        <v>131</v>
      </c>
      <c r="C25" s="475">
        <v>3800</v>
      </c>
      <c r="D25" s="475">
        <v>3959</v>
      </c>
      <c r="E25" s="479" t="s">
        <v>99</v>
      </c>
      <c r="F25" s="108" t="s">
        <v>132</v>
      </c>
      <c r="G25" s="109">
        <v>3959</v>
      </c>
      <c r="H25" s="482" t="s">
        <v>132</v>
      </c>
      <c r="I25" s="485">
        <v>3959</v>
      </c>
      <c r="J25" s="123" t="s">
        <v>101</v>
      </c>
      <c r="K25" s="124" t="s">
        <v>133</v>
      </c>
      <c r="L25" s="501" t="s">
        <v>37</v>
      </c>
      <c r="M25" s="520" t="s">
        <v>168</v>
      </c>
      <c r="N25" s="527"/>
    </row>
    <row r="26" spans="1:14" s="1" customFormat="1" ht="21" customHeight="1" x14ac:dyDescent="0.35">
      <c r="A26" s="493"/>
      <c r="B26" s="97" t="s">
        <v>134</v>
      </c>
      <c r="C26" s="476"/>
      <c r="D26" s="476"/>
      <c r="E26" s="480"/>
      <c r="F26" s="93" t="s">
        <v>135</v>
      </c>
      <c r="G26" s="96">
        <v>4044.6</v>
      </c>
      <c r="H26" s="483"/>
      <c r="I26" s="486"/>
      <c r="J26" s="125" t="s">
        <v>105</v>
      </c>
      <c r="K26" s="127" t="s">
        <v>136</v>
      </c>
      <c r="L26" s="502"/>
      <c r="M26" s="521"/>
      <c r="N26" s="528"/>
    </row>
    <row r="27" spans="1:14" s="1" customFormat="1" ht="21" customHeight="1" x14ac:dyDescent="0.35">
      <c r="A27" s="474"/>
      <c r="B27" s="119"/>
      <c r="C27" s="478"/>
      <c r="D27" s="478"/>
      <c r="E27" s="481"/>
      <c r="F27" s="116" t="s">
        <v>137</v>
      </c>
      <c r="G27" s="117">
        <v>4066</v>
      </c>
      <c r="H27" s="484"/>
      <c r="I27" s="487"/>
      <c r="J27" s="116"/>
      <c r="K27" s="115"/>
      <c r="L27" s="503"/>
      <c r="M27" s="522"/>
      <c r="N27" s="529"/>
    </row>
    <row r="28" spans="1:14" s="1" customFormat="1" x14ac:dyDescent="0.35">
      <c r="A28" s="472">
        <v>8</v>
      </c>
      <c r="B28" s="126" t="s">
        <v>73</v>
      </c>
      <c r="C28" s="475">
        <v>360466</v>
      </c>
      <c r="D28" s="475">
        <v>385698.62</v>
      </c>
      <c r="E28" s="479" t="s">
        <v>99</v>
      </c>
      <c r="F28" s="482" t="s">
        <v>138</v>
      </c>
      <c r="G28" s="485">
        <v>385698.62</v>
      </c>
      <c r="H28" s="482" t="s">
        <v>138</v>
      </c>
      <c r="I28" s="485">
        <v>385698.62</v>
      </c>
      <c r="J28" s="123" t="s">
        <v>139</v>
      </c>
      <c r="K28" s="124" t="s">
        <v>140</v>
      </c>
      <c r="L28" s="501" t="s">
        <v>167</v>
      </c>
      <c r="M28" s="520" t="s">
        <v>168</v>
      </c>
      <c r="N28" s="527"/>
    </row>
    <row r="29" spans="1:14" s="1" customFormat="1" x14ac:dyDescent="0.35">
      <c r="A29" s="493"/>
      <c r="B29" s="97" t="s">
        <v>141</v>
      </c>
      <c r="C29" s="476"/>
      <c r="D29" s="476"/>
      <c r="E29" s="480"/>
      <c r="F29" s="483"/>
      <c r="G29" s="486"/>
      <c r="H29" s="483"/>
      <c r="I29" s="486"/>
      <c r="J29" s="125" t="s">
        <v>105</v>
      </c>
      <c r="K29" s="127" t="s">
        <v>142</v>
      </c>
      <c r="L29" s="502"/>
      <c r="M29" s="521"/>
      <c r="N29" s="528"/>
    </row>
    <row r="30" spans="1:14" s="1" customFormat="1" x14ac:dyDescent="0.35">
      <c r="A30" s="474"/>
      <c r="B30" s="119" t="s">
        <v>143</v>
      </c>
      <c r="C30" s="478"/>
      <c r="D30" s="478"/>
      <c r="E30" s="481"/>
      <c r="F30" s="484"/>
      <c r="G30" s="487"/>
      <c r="H30" s="484"/>
      <c r="I30" s="487"/>
      <c r="J30" s="116"/>
      <c r="K30" s="115"/>
      <c r="L30" s="503"/>
      <c r="M30" s="522"/>
      <c r="N30" s="529"/>
    </row>
    <row r="31" spans="1:14" s="128" customFormat="1" ht="36" customHeight="1" x14ac:dyDescent="0.35">
      <c r="A31" s="472">
        <v>9</v>
      </c>
      <c r="B31" s="97" t="s">
        <v>74</v>
      </c>
      <c r="C31" s="476">
        <v>55000</v>
      </c>
      <c r="D31" s="476">
        <v>58850</v>
      </c>
      <c r="E31" s="480" t="s">
        <v>99</v>
      </c>
      <c r="F31" s="108" t="s">
        <v>144</v>
      </c>
      <c r="G31" s="109">
        <v>58850</v>
      </c>
      <c r="H31" s="482" t="s">
        <v>145</v>
      </c>
      <c r="I31" s="485">
        <v>58850</v>
      </c>
      <c r="J31" s="123" t="s">
        <v>101</v>
      </c>
      <c r="K31" s="124" t="s">
        <v>146</v>
      </c>
      <c r="L31" s="501" t="s">
        <v>170</v>
      </c>
      <c r="M31" s="161"/>
      <c r="N31" s="520" t="s">
        <v>168</v>
      </c>
    </row>
    <row r="32" spans="1:14" s="128" customFormat="1" ht="21" customHeight="1" x14ac:dyDescent="0.35">
      <c r="A32" s="493"/>
      <c r="B32" s="97" t="s">
        <v>147</v>
      </c>
      <c r="C32" s="476"/>
      <c r="D32" s="476"/>
      <c r="E32" s="480"/>
      <c r="F32" s="93" t="s">
        <v>148</v>
      </c>
      <c r="G32" s="96">
        <v>69657</v>
      </c>
      <c r="H32" s="483"/>
      <c r="I32" s="486"/>
      <c r="J32" s="125" t="s">
        <v>105</v>
      </c>
      <c r="K32" s="127" t="s">
        <v>149</v>
      </c>
      <c r="L32" s="502"/>
      <c r="M32" s="161"/>
      <c r="N32" s="521"/>
    </row>
    <row r="33" spans="1:14" ht="21" customHeight="1" x14ac:dyDescent="0.35">
      <c r="A33" s="474"/>
      <c r="B33" s="119"/>
      <c r="C33" s="478"/>
      <c r="D33" s="478"/>
      <c r="E33" s="481"/>
      <c r="F33" s="116" t="s">
        <v>150</v>
      </c>
      <c r="G33" s="117">
        <v>71048</v>
      </c>
      <c r="H33" s="484"/>
      <c r="I33" s="495"/>
      <c r="J33" s="116"/>
      <c r="K33" s="120"/>
      <c r="L33" s="503"/>
      <c r="M33" s="162"/>
      <c r="N33" s="522"/>
    </row>
    <row r="34" spans="1:14" s="98" customFormat="1" ht="21" customHeight="1" x14ac:dyDescent="0.35">
      <c r="A34" s="129"/>
      <c r="B34" s="496" t="s">
        <v>151</v>
      </c>
      <c r="C34" s="496"/>
      <c r="D34" s="496"/>
      <c r="E34" s="496"/>
      <c r="F34" s="496"/>
      <c r="G34" s="496"/>
      <c r="H34" s="497"/>
      <c r="I34" s="130">
        <f>SUM(I7:I33)</f>
        <v>636995.78</v>
      </c>
      <c r="J34" s="131"/>
      <c r="K34" s="132"/>
      <c r="L34" s="163"/>
      <c r="M34" s="163"/>
      <c r="N34" s="163"/>
    </row>
    <row r="35" spans="1:14" x14ac:dyDescent="0.35">
      <c r="A35" s="133"/>
      <c r="B35" s="134"/>
      <c r="C35" s="134"/>
      <c r="D35" s="134"/>
      <c r="E35" s="134"/>
      <c r="F35" s="134"/>
      <c r="G35" s="134"/>
      <c r="H35" s="134"/>
      <c r="I35" s="135"/>
      <c r="J35" s="136"/>
      <c r="K35" s="137"/>
    </row>
    <row r="36" spans="1:14" x14ac:dyDescent="0.35">
      <c r="A36" s="133"/>
      <c r="B36" s="134"/>
      <c r="C36" s="134"/>
      <c r="D36" s="134"/>
      <c r="E36" s="134"/>
      <c r="F36" s="134"/>
      <c r="G36" s="134"/>
      <c r="H36" s="134"/>
      <c r="I36" s="135"/>
      <c r="J36" s="136"/>
      <c r="K36" s="137"/>
    </row>
    <row r="37" spans="1:14" x14ac:dyDescent="0.35">
      <c r="A37" s="133"/>
      <c r="B37" s="134"/>
      <c r="C37" s="134"/>
      <c r="D37" s="134"/>
      <c r="E37" s="134"/>
      <c r="F37" s="134"/>
      <c r="G37" s="134"/>
      <c r="H37" s="134"/>
      <c r="I37" s="135"/>
      <c r="J37" s="136"/>
      <c r="K37" s="137"/>
    </row>
    <row r="38" spans="1:14" x14ac:dyDescent="0.35">
      <c r="A38" s="133"/>
      <c r="B38" s="134"/>
      <c r="C38" s="134"/>
      <c r="D38" s="134"/>
      <c r="E38" s="134"/>
      <c r="F38" s="134"/>
      <c r="G38" s="134"/>
      <c r="H38" s="138"/>
      <c r="I38" s="135"/>
      <c r="J38" s="136"/>
      <c r="K38" s="137"/>
    </row>
    <row r="40" spans="1:14" x14ac:dyDescent="0.35">
      <c r="F40" s="91"/>
    </row>
    <row r="41" spans="1:14" x14ac:dyDescent="0.35">
      <c r="A41" s="488" t="s">
        <v>152</v>
      </c>
      <c r="B41" s="488"/>
      <c r="C41" s="488"/>
      <c r="D41" s="488"/>
      <c r="E41" s="488"/>
      <c r="F41" s="488"/>
      <c r="G41" s="488"/>
      <c r="H41" s="488"/>
      <c r="I41" s="488"/>
      <c r="J41" s="488"/>
    </row>
    <row r="42" spans="1:14" x14ac:dyDescent="0.35">
      <c r="A42" s="488" t="s">
        <v>77</v>
      </c>
      <c r="B42" s="488"/>
      <c r="C42" s="488"/>
      <c r="D42" s="488"/>
      <c r="E42" s="488"/>
      <c r="F42" s="488"/>
      <c r="G42" s="488"/>
      <c r="H42" s="488"/>
      <c r="I42" s="488"/>
      <c r="J42" s="488"/>
      <c r="N42" s="5" t="s">
        <v>87</v>
      </c>
    </row>
    <row r="43" spans="1:14" x14ac:dyDescent="0.35">
      <c r="A43" s="488" t="s">
        <v>88</v>
      </c>
      <c r="B43" s="488"/>
      <c r="C43" s="488"/>
      <c r="D43" s="488"/>
      <c r="E43" s="488"/>
      <c r="F43" s="488"/>
      <c r="G43" s="488"/>
      <c r="H43" s="488"/>
      <c r="I43" s="488"/>
      <c r="J43" s="488"/>
    </row>
    <row r="44" spans="1:14" x14ac:dyDescent="0.35">
      <c r="A44" s="99"/>
      <c r="B44" s="5"/>
      <c r="C44" s="5"/>
      <c r="D44" s="5"/>
      <c r="E44" s="5"/>
      <c r="F44" s="5"/>
      <c r="G44" s="5"/>
      <c r="H44" s="5"/>
      <c r="I44" s="5"/>
      <c r="J44" s="5"/>
    </row>
    <row r="45" spans="1:14" ht="42" x14ac:dyDescent="0.35">
      <c r="A45" s="489" t="s">
        <v>1</v>
      </c>
      <c r="B45" s="471" t="s">
        <v>89</v>
      </c>
      <c r="C45" s="100" t="s">
        <v>90</v>
      </c>
      <c r="D45" s="101" t="s">
        <v>91</v>
      </c>
      <c r="E45" s="471" t="s">
        <v>4</v>
      </c>
      <c r="F45" s="471" t="s">
        <v>5</v>
      </c>
      <c r="G45" s="471"/>
      <c r="H45" s="491" t="s">
        <v>92</v>
      </c>
      <c r="I45" s="491"/>
      <c r="J45" s="470" t="s">
        <v>93</v>
      </c>
      <c r="K45" s="470" t="s">
        <v>94</v>
      </c>
      <c r="L45" s="498" t="s">
        <v>64</v>
      </c>
      <c r="M45" s="499" t="s">
        <v>22</v>
      </c>
      <c r="N45" s="500"/>
    </row>
    <row r="46" spans="1:14" ht="63" x14ac:dyDescent="0.35">
      <c r="A46" s="490"/>
      <c r="B46" s="471"/>
      <c r="C46" s="102" t="s">
        <v>95</v>
      </c>
      <c r="D46" s="103" t="s">
        <v>85</v>
      </c>
      <c r="E46" s="471"/>
      <c r="F46" s="104" t="s">
        <v>9</v>
      </c>
      <c r="G46" s="100" t="s">
        <v>96</v>
      </c>
      <c r="H46" s="105" t="s">
        <v>10</v>
      </c>
      <c r="I46" s="106" t="s">
        <v>97</v>
      </c>
      <c r="J46" s="492"/>
      <c r="K46" s="471"/>
      <c r="L46" s="498"/>
      <c r="M46" s="83" t="s">
        <v>23</v>
      </c>
      <c r="N46" s="50" t="s">
        <v>24</v>
      </c>
    </row>
    <row r="47" spans="1:14" ht="21" customHeight="1" x14ac:dyDescent="0.35">
      <c r="A47" s="472">
        <v>1</v>
      </c>
      <c r="B47" s="92" t="s">
        <v>75</v>
      </c>
      <c r="C47" s="475">
        <v>2800000</v>
      </c>
      <c r="D47" s="475">
        <v>2995663.48</v>
      </c>
      <c r="E47" s="479" t="s">
        <v>19</v>
      </c>
      <c r="F47" s="482" t="s">
        <v>153</v>
      </c>
      <c r="G47" s="485">
        <v>2973196</v>
      </c>
      <c r="H47" s="482" t="s">
        <v>153</v>
      </c>
      <c r="I47" s="485">
        <v>2972634.41</v>
      </c>
      <c r="J47" s="86" t="s">
        <v>101</v>
      </c>
      <c r="K47" s="113" t="s">
        <v>154</v>
      </c>
      <c r="L47" s="501" t="s">
        <v>169</v>
      </c>
      <c r="M47" s="520" t="s">
        <v>168</v>
      </c>
      <c r="N47" s="523"/>
    </row>
    <row r="48" spans="1:14" x14ac:dyDescent="0.35">
      <c r="A48" s="493"/>
      <c r="B48" s="89" t="s">
        <v>155</v>
      </c>
      <c r="C48" s="476"/>
      <c r="D48" s="476"/>
      <c r="E48" s="480"/>
      <c r="F48" s="483"/>
      <c r="G48" s="486"/>
      <c r="H48" s="483"/>
      <c r="I48" s="486"/>
      <c r="J48" s="87" t="s">
        <v>105</v>
      </c>
      <c r="K48" s="114" t="s">
        <v>136</v>
      </c>
      <c r="L48" s="502"/>
      <c r="M48" s="521"/>
      <c r="N48" s="524"/>
    </row>
    <row r="49" spans="1:14" x14ac:dyDescent="0.35">
      <c r="A49" s="474"/>
      <c r="B49" s="143" t="s">
        <v>156</v>
      </c>
      <c r="C49" s="477"/>
      <c r="D49" s="478"/>
      <c r="E49" s="481"/>
      <c r="F49" s="116" t="s">
        <v>157</v>
      </c>
      <c r="G49" s="117">
        <v>2990663.48</v>
      </c>
      <c r="H49" s="484"/>
      <c r="I49" s="487"/>
      <c r="J49" s="90"/>
      <c r="K49" s="144"/>
      <c r="L49" s="503"/>
      <c r="M49" s="522"/>
      <c r="N49" s="525"/>
    </row>
    <row r="50" spans="1:14" x14ac:dyDescent="0.35">
      <c r="A50" s="145"/>
      <c r="B50" s="518" t="s">
        <v>158</v>
      </c>
      <c r="C50" s="518"/>
      <c r="D50" s="518"/>
      <c r="E50" s="518"/>
      <c r="F50" s="518"/>
      <c r="G50" s="518"/>
      <c r="H50" s="519"/>
      <c r="I50" s="146">
        <f>SUM(I47:I49)</f>
        <v>2972634.41</v>
      </c>
      <c r="J50" s="147"/>
      <c r="K50" s="148"/>
      <c r="L50" s="164"/>
      <c r="M50" s="164"/>
      <c r="N50" s="164"/>
    </row>
    <row r="55" spans="1:14" x14ac:dyDescent="0.35">
      <c r="A55" s="488" t="s">
        <v>159</v>
      </c>
      <c r="B55" s="488"/>
      <c r="C55" s="488"/>
      <c r="D55" s="488"/>
      <c r="E55" s="488"/>
      <c r="F55" s="488"/>
      <c r="G55" s="488"/>
      <c r="H55" s="488"/>
      <c r="I55" s="488"/>
      <c r="J55" s="488"/>
    </row>
    <row r="56" spans="1:14" x14ac:dyDescent="0.35">
      <c r="A56" s="488" t="s">
        <v>77</v>
      </c>
      <c r="B56" s="488"/>
      <c r="C56" s="488"/>
      <c r="D56" s="488"/>
      <c r="E56" s="488"/>
      <c r="F56" s="488"/>
      <c r="G56" s="488"/>
      <c r="H56" s="488"/>
      <c r="I56" s="488"/>
      <c r="J56" s="488"/>
      <c r="N56" s="5" t="s">
        <v>87</v>
      </c>
    </row>
    <row r="57" spans="1:14" x14ac:dyDescent="0.35">
      <c r="A57" s="488" t="s">
        <v>88</v>
      </c>
      <c r="B57" s="488"/>
      <c r="C57" s="488"/>
      <c r="D57" s="488"/>
      <c r="E57" s="488"/>
      <c r="F57" s="488"/>
      <c r="G57" s="488"/>
      <c r="H57" s="488"/>
      <c r="I57" s="488"/>
      <c r="J57" s="488"/>
    </row>
    <row r="58" spans="1:14" x14ac:dyDescent="0.35">
      <c r="A58" s="99"/>
      <c r="B58" s="5"/>
      <c r="C58" s="5"/>
      <c r="D58" s="5"/>
      <c r="E58" s="5"/>
      <c r="F58" s="5"/>
      <c r="G58" s="5"/>
      <c r="H58" s="5"/>
      <c r="I58" s="5"/>
      <c r="J58" s="5"/>
    </row>
    <row r="59" spans="1:14" ht="42" x14ac:dyDescent="0.35">
      <c r="A59" s="489" t="s">
        <v>1</v>
      </c>
      <c r="B59" s="471" t="s">
        <v>89</v>
      </c>
      <c r="C59" s="100" t="s">
        <v>90</v>
      </c>
      <c r="D59" s="101" t="s">
        <v>91</v>
      </c>
      <c r="E59" s="471" t="s">
        <v>4</v>
      </c>
      <c r="F59" s="471" t="s">
        <v>5</v>
      </c>
      <c r="G59" s="471"/>
      <c r="H59" s="491" t="s">
        <v>92</v>
      </c>
      <c r="I59" s="491"/>
      <c r="J59" s="470" t="s">
        <v>93</v>
      </c>
      <c r="K59" s="470" t="s">
        <v>94</v>
      </c>
      <c r="L59" s="498" t="s">
        <v>64</v>
      </c>
      <c r="M59" s="499" t="s">
        <v>22</v>
      </c>
      <c r="N59" s="500"/>
    </row>
    <row r="60" spans="1:14" ht="63" x14ac:dyDescent="0.35">
      <c r="A60" s="489"/>
      <c r="B60" s="471"/>
      <c r="C60" s="102" t="s">
        <v>95</v>
      </c>
      <c r="D60" s="103" t="s">
        <v>85</v>
      </c>
      <c r="E60" s="471"/>
      <c r="F60" s="104" t="s">
        <v>9</v>
      </c>
      <c r="G60" s="100" t="s">
        <v>96</v>
      </c>
      <c r="H60" s="105" t="s">
        <v>10</v>
      </c>
      <c r="I60" s="106" t="s">
        <v>97</v>
      </c>
      <c r="J60" s="471"/>
      <c r="K60" s="471"/>
      <c r="L60" s="498"/>
      <c r="M60" s="83" t="s">
        <v>23</v>
      </c>
      <c r="N60" s="50" t="s">
        <v>24</v>
      </c>
    </row>
    <row r="61" spans="1:14" x14ac:dyDescent="0.35">
      <c r="A61" s="472">
        <v>1</v>
      </c>
      <c r="B61" s="149" t="s">
        <v>160</v>
      </c>
      <c r="C61" s="504">
        <v>6434861.6799999997</v>
      </c>
      <c r="D61" s="507">
        <v>6885302</v>
      </c>
      <c r="E61" s="510" t="s">
        <v>161</v>
      </c>
      <c r="F61" s="150" t="s">
        <v>162</v>
      </c>
      <c r="G61" s="151">
        <v>6816000</v>
      </c>
      <c r="H61" s="512" t="s">
        <v>162</v>
      </c>
      <c r="I61" s="515">
        <v>6815986</v>
      </c>
      <c r="J61" s="152" t="s">
        <v>101</v>
      </c>
      <c r="K61" s="107" t="s">
        <v>163</v>
      </c>
      <c r="L61" s="501" t="s">
        <v>171</v>
      </c>
      <c r="M61" s="520" t="s">
        <v>168</v>
      </c>
      <c r="N61" s="523"/>
    </row>
    <row r="62" spans="1:14" x14ac:dyDescent="0.35">
      <c r="A62" s="493"/>
      <c r="B62" s="153" t="s">
        <v>155</v>
      </c>
      <c r="C62" s="505"/>
      <c r="D62" s="508"/>
      <c r="E62" s="494"/>
      <c r="F62" s="88" t="s">
        <v>164</v>
      </c>
      <c r="G62" s="95">
        <v>6885000</v>
      </c>
      <c r="H62" s="513"/>
      <c r="I62" s="516"/>
      <c r="J62" s="88" t="s">
        <v>105</v>
      </c>
      <c r="K62" s="155" t="s">
        <v>165</v>
      </c>
      <c r="L62" s="502"/>
      <c r="M62" s="521"/>
      <c r="N62" s="524"/>
    </row>
    <row r="63" spans="1:14" x14ac:dyDescent="0.35">
      <c r="A63" s="474"/>
      <c r="B63" s="115" t="s">
        <v>166</v>
      </c>
      <c r="C63" s="506"/>
      <c r="D63" s="509"/>
      <c r="E63" s="511"/>
      <c r="F63" s="90" t="s">
        <v>138</v>
      </c>
      <c r="G63" s="157">
        <v>6885300</v>
      </c>
      <c r="H63" s="514"/>
      <c r="I63" s="517"/>
      <c r="J63" s="90"/>
      <c r="K63" s="158"/>
      <c r="L63" s="503"/>
      <c r="M63" s="522"/>
      <c r="N63" s="525"/>
    </row>
    <row r="64" spans="1:14" x14ac:dyDescent="0.35">
      <c r="A64" s="159"/>
      <c r="B64" s="496" t="s">
        <v>158</v>
      </c>
      <c r="C64" s="496"/>
      <c r="D64" s="496"/>
      <c r="E64" s="496"/>
      <c r="F64" s="496"/>
      <c r="G64" s="496"/>
      <c r="H64" s="526"/>
      <c r="I64" s="160">
        <f>SUM(I61:I63)</f>
        <v>6815986</v>
      </c>
      <c r="J64" s="90"/>
      <c r="K64" s="115"/>
      <c r="L64" s="164"/>
      <c r="M64" s="164"/>
      <c r="N64" s="164"/>
    </row>
  </sheetData>
  <mergeCells count="141">
    <mergeCell ref="N28:N30"/>
    <mergeCell ref="M28:M30"/>
    <mergeCell ref="N25:N27"/>
    <mergeCell ref="N22:N24"/>
    <mergeCell ref="N19:N21"/>
    <mergeCell ref="L19:L21"/>
    <mergeCell ref="L22:L24"/>
    <mergeCell ref="L25:L27"/>
    <mergeCell ref="L28:L30"/>
    <mergeCell ref="M19:M21"/>
    <mergeCell ref="M22:M24"/>
    <mergeCell ref="M13:M15"/>
    <mergeCell ref="N13:N15"/>
    <mergeCell ref="M10:M12"/>
    <mergeCell ref="N10:N12"/>
    <mergeCell ref="M7:M9"/>
    <mergeCell ref="N7:N9"/>
    <mergeCell ref="B64:H64"/>
    <mergeCell ref="H28:H30"/>
    <mergeCell ref="I28:I30"/>
    <mergeCell ref="L59:L60"/>
    <mergeCell ref="M59:N59"/>
    <mergeCell ref="L61:L63"/>
    <mergeCell ref="M61:M63"/>
    <mergeCell ref="N61:N63"/>
    <mergeCell ref="N16:N18"/>
    <mergeCell ref="N31:N33"/>
    <mergeCell ref="L45:L46"/>
    <mergeCell ref="M45:N45"/>
    <mergeCell ref="L47:L49"/>
    <mergeCell ref="M47:M49"/>
    <mergeCell ref="N47:N49"/>
    <mergeCell ref="M25:M27"/>
    <mergeCell ref="L31:L33"/>
    <mergeCell ref="M16:M18"/>
    <mergeCell ref="L5:L6"/>
    <mergeCell ref="M5:N5"/>
    <mergeCell ref="L7:L9"/>
    <mergeCell ref="L10:L12"/>
    <mergeCell ref="L13:L15"/>
    <mergeCell ref="L16:L18"/>
    <mergeCell ref="K59:K60"/>
    <mergeCell ref="A61:A63"/>
    <mergeCell ref="C61:C63"/>
    <mergeCell ref="D61:D63"/>
    <mergeCell ref="E61:E63"/>
    <mergeCell ref="H61:H63"/>
    <mergeCell ref="I61:I63"/>
    <mergeCell ref="B50:H50"/>
    <mergeCell ref="A55:J55"/>
    <mergeCell ref="A56:J56"/>
    <mergeCell ref="A57:J57"/>
    <mergeCell ref="A59:A60"/>
    <mergeCell ref="B59:B60"/>
    <mergeCell ref="E59:E60"/>
    <mergeCell ref="F59:G59"/>
    <mergeCell ref="H59:I59"/>
    <mergeCell ref="J59:J60"/>
    <mergeCell ref="K45:K46"/>
    <mergeCell ref="A47:A49"/>
    <mergeCell ref="C47:C49"/>
    <mergeCell ref="D47:D49"/>
    <mergeCell ref="E47:E49"/>
    <mergeCell ref="F47:F48"/>
    <mergeCell ref="G47:G48"/>
    <mergeCell ref="H47:H49"/>
    <mergeCell ref="I47:I49"/>
    <mergeCell ref="B34:H34"/>
    <mergeCell ref="A41:J41"/>
    <mergeCell ref="A42:J42"/>
    <mergeCell ref="A43:J43"/>
    <mergeCell ref="A45:A46"/>
    <mergeCell ref="B45:B46"/>
    <mergeCell ref="E45:E46"/>
    <mergeCell ref="F45:G45"/>
    <mergeCell ref="H45:I45"/>
    <mergeCell ref="J45:J46"/>
    <mergeCell ref="A31:A33"/>
    <mergeCell ref="C31:C33"/>
    <mergeCell ref="D31:D33"/>
    <mergeCell ref="E31:E33"/>
    <mergeCell ref="H31:H33"/>
    <mergeCell ref="I31:I33"/>
    <mergeCell ref="A28:A30"/>
    <mergeCell ref="C28:C30"/>
    <mergeCell ref="D28:D30"/>
    <mergeCell ref="E28:E30"/>
    <mergeCell ref="F28:F30"/>
    <mergeCell ref="G28:G30"/>
    <mergeCell ref="A25:A27"/>
    <mergeCell ref="C25:C27"/>
    <mergeCell ref="D25:D27"/>
    <mergeCell ref="E25:E27"/>
    <mergeCell ref="H25:H27"/>
    <mergeCell ref="I25:I27"/>
    <mergeCell ref="A22:A24"/>
    <mergeCell ref="C22:C24"/>
    <mergeCell ref="D22:D24"/>
    <mergeCell ref="E22:E24"/>
    <mergeCell ref="H22:H24"/>
    <mergeCell ref="I22:I24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H16:H18"/>
    <mergeCell ref="I16:I18"/>
    <mergeCell ref="A13:A15"/>
    <mergeCell ref="C13:C15"/>
    <mergeCell ref="D13:D15"/>
    <mergeCell ref="E13:E15"/>
    <mergeCell ref="H13:H15"/>
    <mergeCell ref="I13:I15"/>
    <mergeCell ref="A10:A12"/>
    <mergeCell ref="C10:C12"/>
    <mergeCell ref="D10:D12"/>
    <mergeCell ref="E10:E12"/>
    <mergeCell ref="H10:H12"/>
    <mergeCell ref="I10:I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1"/>
  <sheetViews>
    <sheetView topLeftCell="B13" zoomScaleSheetLayoutView="100" workbookViewId="0">
      <selection activeCell="D25" sqref="D25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9.62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217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</row>
    <row r="5" spans="1:32" x14ac:dyDescent="0.3">
      <c r="A5" s="188"/>
      <c r="B5" s="188"/>
      <c r="C5" s="188"/>
      <c r="D5" s="188"/>
      <c r="E5" s="188"/>
      <c r="F5" s="463">
        <v>23651</v>
      </c>
      <c r="G5" s="464"/>
      <c r="H5" s="463">
        <v>23682</v>
      </c>
      <c r="I5" s="464"/>
      <c r="J5" s="463">
        <v>23712</v>
      </c>
      <c r="K5" s="464"/>
      <c r="L5" s="463">
        <v>23743</v>
      </c>
      <c r="M5" s="464"/>
      <c r="N5" s="463">
        <v>23774</v>
      </c>
      <c r="O5" s="464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465" t="s">
        <v>55</v>
      </c>
      <c r="AE5" s="466"/>
      <c r="AF5" s="46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27.75" customHeight="1" x14ac:dyDescent="0.2">
      <c r="A7" s="459"/>
      <c r="B7" s="459"/>
      <c r="C7" s="185" t="s">
        <v>66</v>
      </c>
      <c r="D7" s="186" t="s">
        <v>27</v>
      </c>
      <c r="E7" s="186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1242003</v>
      </c>
      <c r="AE10" s="15">
        <f>F10+H10</f>
        <v>1242003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14" si="0">F11+H11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>F12+H12</f>
        <v>484790</v>
      </c>
      <c r="AF12" s="25">
        <f t="shared" si="1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1"/>
        <v>#DIV/0!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0</v>
      </c>
      <c r="AE15" s="15">
        <f>F15+H15</f>
        <v>0</v>
      </c>
      <c r="AF15" s="25" t="e">
        <f t="shared" si="1"/>
        <v>#DIV/0!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ref="AE16:AE31" si="3">F16+H16</f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3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3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3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3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3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3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3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3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3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385698.62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385698.62</v>
      </c>
      <c r="AE26" s="15">
        <f t="shared" si="3"/>
        <v>385698.62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3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>F28+H28</f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3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107642</v>
      </c>
      <c r="AE30" s="15">
        <f t="shared" si="3"/>
        <v>48792</v>
      </c>
      <c r="AF30" s="25">
        <f t="shared" si="1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si="3"/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187"/>
      <c r="B33" s="187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10366766.190000001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0</v>
      </c>
      <c r="K33" s="22">
        <f t="shared" si="4"/>
        <v>0</v>
      </c>
      <c r="L33" s="22">
        <f t="shared" si="4"/>
        <v>0</v>
      </c>
      <c r="M33" s="22">
        <f t="shared" si="4"/>
        <v>0</v>
      </c>
      <c r="N33" s="22">
        <f t="shared" si="4"/>
        <v>0</v>
      </c>
      <c r="O33" s="22">
        <f t="shared" si="4"/>
        <v>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14117916.800000001</v>
      </c>
      <c r="AE33" s="22">
        <f>SUM(AE9:AE30)</f>
        <v>14059066.800000001</v>
      </c>
      <c r="AF33" s="26">
        <f>AE33/AD33</f>
        <v>0.99583153797874768</v>
      </c>
    </row>
    <row r="34" spans="1:32" s="11" customFormat="1" x14ac:dyDescent="0.3">
      <c r="A34" s="188"/>
      <c r="B34" s="18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51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67</v>
      </c>
      <c r="C38" s="9"/>
      <c r="D38" s="75">
        <f>SUM(AE33)</f>
        <v>14059066.800000001</v>
      </c>
      <c r="E38" s="41"/>
    </row>
    <row r="39" spans="1:32" x14ac:dyDescent="0.3">
      <c r="B39" s="11" t="s">
        <v>65</v>
      </c>
      <c r="D39" s="78">
        <f>SUM(D38/D35)</f>
        <v>0.13575069419943006</v>
      </c>
    </row>
    <row r="41" spans="1:32" x14ac:dyDescent="0.3">
      <c r="B41" s="9" t="s">
        <v>69</v>
      </c>
      <c r="C41" s="9"/>
      <c r="D41" s="76">
        <f>D38-D36</f>
        <v>-17010535.199999999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63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topLeftCell="A3" zoomScale="70" zoomScaleNormal="70" workbookViewId="0">
      <selection activeCell="L23" sqref="L23:M25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210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M2" s="198"/>
      <c r="N2" s="198" t="s">
        <v>87</v>
      </c>
    </row>
    <row r="3" spans="1:14" x14ac:dyDescent="0.35">
      <c r="A3" s="488" t="s">
        <v>211</v>
      </c>
      <c r="B3" s="488"/>
      <c r="C3" s="488"/>
      <c r="D3" s="488"/>
      <c r="E3" s="488"/>
      <c r="F3" s="488"/>
      <c r="G3" s="488"/>
      <c r="H3" s="488"/>
      <c r="I3" s="488"/>
      <c r="J3" s="488"/>
    </row>
    <row r="4" spans="1:14" ht="15.75" customHeight="1" x14ac:dyDescent="0.35">
      <c r="A4" s="99"/>
      <c r="B4" s="198"/>
      <c r="C4" s="198"/>
      <c r="D4" s="198"/>
      <c r="E4" s="198"/>
      <c r="F4" s="198"/>
      <c r="G4" s="198"/>
      <c r="H4" s="198"/>
      <c r="I4" s="198"/>
      <c r="J4" s="198"/>
    </row>
    <row r="5" spans="1:14" s="1" customFormat="1" ht="44.25" customHeight="1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s="1" customFormat="1" ht="63" customHeight="1" x14ac:dyDescent="0.35">
      <c r="A6" s="490"/>
      <c r="B6" s="471"/>
      <c r="C6" s="102" t="s">
        <v>95</v>
      </c>
      <c r="D6" s="103" t="s">
        <v>85</v>
      </c>
      <c r="E6" s="471"/>
      <c r="F6" s="197" t="s">
        <v>9</v>
      </c>
      <c r="G6" s="100" t="s">
        <v>96</v>
      </c>
      <c r="H6" s="199" t="s">
        <v>10</v>
      </c>
      <c r="I6" s="106" t="s">
        <v>97</v>
      </c>
      <c r="J6" s="492"/>
      <c r="K6" s="471"/>
      <c r="L6" s="498"/>
      <c r="M6" s="200" t="s">
        <v>23</v>
      </c>
      <c r="N6" s="50" t="s">
        <v>24</v>
      </c>
    </row>
    <row r="7" spans="1:14" s="1" customFormat="1" x14ac:dyDescent="0.35">
      <c r="A7" s="472">
        <v>1</v>
      </c>
      <c r="B7" s="107" t="s">
        <v>173</v>
      </c>
      <c r="C7" s="475">
        <v>467200</v>
      </c>
      <c r="D7" s="475">
        <v>490871</v>
      </c>
      <c r="E7" s="479" t="s">
        <v>99</v>
      </c>
      <c r="F7" s="482" t="s">
        <v>162</v>
      </c>
      <c r="G7" s="485">
        <v>483503</v>
      </c>
      <c r="H7" s="482" t="s">
        <v>162</v>
      </c>
      <c r="I7" s="485">
        <v>483503</v>
      </c>
      <c r="J7" s="112" t="s">
        <v>139</v>
      </c>
      <c r="K7" s="201" t="s">
        <v>174</v>
      </c>
      <c r="L7" s="501" t="s">
        <v>213</v>
      </c>
      <c r="M7" s="520" t="s">
        <v>168</v>
      </c>
      <c r="N7" s="523"/>
    </row>
    <row r="8" spans="1:14" s="1" customFormat="1" x14ac:dyDescent="0.35">
      <c r="A8" s="473"/>
      <c r="B8" s="94" t="s">
        <v>175</v>
      </c>
      <c r="C8" s="476"/>
      <c r="D8" s="476"/>
      <c r="E8" s="480"/>
      <c r="F8" s="483"/>
      <c r="G8" s="486"/>
      <c r="H8" s="483"/>
      <c r="I8" s="486"/>
      <c r="J8" s="87" t="s">
        <v>105</v>
      </c>
      <c r="K8" s="114" t="s">
        <v>176</v>
      </c>
      <c r="L8" s="502"/>
      <c r="M8" s="521"/>
      <c r="N8" s="524"/>
    </row>
    <row r="9" spans="1:14" s="1" customFormat="1" ht="21.75" customHeight="1" x14ac:dyDescent="0.35">
      <c r="A9" s="474"/>
      <c r="B9" s="115" t="s">
        <v>177</v>
      </c>
      <c r="C9" s="477"/>
      <c r="D9" s="478"/>
      <c r="E9" s="481"/>
      <c r="F9" s="484"/>
      <c r="G9" s="487"/>
      <c r="H9" s="484"/>
      <c r="I9" s="487"/>
      <c r="J9" s="118"/>
      <c r="K9" s="118"/>
      <c r="L9" s="503"/>
      <c r="M9" s="522"/>
      <c r="N9" s="525"/>
    </row>
    <row r="10" spans="1:14" s="1" customFormat="1" ht="21" customHeight="1" x14ac:dyDescent="0.35">
      <c r="A10" s="472">
        <v>2</v>
      </c>
      <c r="B10" s="107" t="s">
        <v>178</v>
      </c>
      <c r="C10" s="475">
        <v>29600</v>
      </c>
      <c r="D10" s="475">
        <v>31672</v>
      </c>
      <c r="E10" s="479" t="s">
        <v>99</v>
      </c>
      <c r="F10" s="190" t="s">
        <v>179</v>
      </c>
      <c r="G10" s="193">
        <v>31672</v>
      </c>
      <c r="H10" s="482" t="s">
        <v>179</v>
      </c>
      <c r="I10" s="485">
        <v>31672</v>
      </c>
      <c r="J10" s="112" t="s">
        <v>101</v>
      </c>
      <c r="K10" s="107" t="s">
        <v>180</v>
      </c>
      <c r="L10" s="501" t="s">
        <v>170</v>
      </c>
      <c r="M10" s="520" t="s">
        <v>168</v>
      </c>
      <c r="N10" s="523"/>
    </row>
    <row r="11" spans="1:14" s="1" customFormat="1" x14ac:dyDescent="0.35">
      <c r="A11" s="493"/>
      <c r="B11" s="97" t="s">
        <v>181</v>
      </c>
      <c r="C11" s="476"/>
      <c r="D11" s="476"/>
      <c r="E11" s="480"/>
      <c r="F11" s="195" t="s">
        <v>182</v>
      </c>
      <c r="G11" s="96">
        <v>39590</v>
      </c>
      <c r="H11" s="483"/>
      <c r="I11" s="486"/>
      <c r="J11" s="87" t="s">
        <v>105</v>
      </c>
      <c r="K11" s="94" t="s">
        <v>183</v>
      </c>
      <c r="L11" s="502"/>
      <c r="M11" s="521"/>
      <c r="N11" s="524"/>
    </row>
    <row r="12" spans="1:14" s="1" customFormat="1" ht="21.75" customHeight="1" x14ac:dyDescent="0.35">
      <c r="A12" s="474"/>
      <c r="B12" s="119" t="s">
        <v>184</v>
      </c>
      <c r="C12" s="478"/>
      <c r="D12" s="478"/>
      <c r="E12" s="481"/>
      <c r="F12" s="196" t="s">
        <v>185</v>
      </c>
      <c r="G12" s="117">
        <v>43549</v>
      </c>
      <c r="H12" s="484"/>
      <c r="I12" s="487"/>
      <c r="J12" s="119"/>
      <c r="K12" s="120"/>
      <c r="L12" s="503"/>
      <c r="M12" s="522"/>
      <c r="N12" s="525"/>
    </row>
    <row r="13" spans="1:14" s="1" customFormat="1" ht="21" customHeight="1" x14ac:dyDescent="0.35">
      <c r="A13" s="472">
        <v>3</v>
      </c>
      <c r="B13" s="107" t="s">
        <v>173</v>
      </c>
      <c r="C13" s="476">
        <v>467200</v>
      </c>
      <c r="D13" s="476">
        <v>443512</v>
      </c>
      <c r="E13" s="480" t="s">
        <v>99</v>
      </c>
      <c r="F13" s="482" t="s">
        <v>186</v>
      </c>
      <c r="G13" s="485">
        <v>436599</v>
      </c>
      <c r="H13" s="482" t="s">
        <v>186</v>
      </c>
      <c r="I13" s="485">
        <v>436599</v>
      </c>
      <c r="J13" s="112" t="s">
        <v>139</v>
      </c>
      <c r="K13" s="107" t="s">
        <v>187</v>
      </c>
      <c r="L13" s="501" t="s">
        <v>213</v>
      </c>
      <c r="M13" s="520" t="s">
        <v>168</v>
      </c>
      <c r="N13" s="523"/>
    </row>
    <row r="14" spans="1:14" s="1" customFormat="1" x14ac:dyDescent="0.35">
      <c r="A14" s="493"/>
      <c r="B14" s="94" t="s">
        <v>175</v>
      </c>
      <c r="C14" s="476"/>
      <c r="D14" s="476"/>
      <c r="E14" s="494"/>
      <c r="F14" s="483"/>
      <c r="G14" s="486"/>
      <c r="H14" s="483"/>
      <c r="I14" s="486"/>
      <c r="J14" s="87" t="s">
        <v>105</v>
      </c>
      <c r="K14" s="94" t="s">
        <v>183</v>
      </c>
      <c r="L14" s="502"/>
      <c r="M14" s="521"/>
      <c r="N14" s="524"/>
    </row>
    <row r="15" spans="1:14" s="1" customFormat="1" x14ac:dyDescent="0.35">
      <c r="A15" s="474"/>
      <c r="B15" s="115" t="s">
        <v>188</v>
      </c>
      <c r="C15" s="478"/>
      <c r="D15" s="478"/>
      <c r="E15" s="481"/>
      <c r="F15" s="484"/>
      <c r="G15" s="487"/>
      <c r="H15" s="484"/>
      <c r="I15" s="487"/>
      <c r="J15" s="196"/>
      <c r="K15" s="120"/>
      <c r="L15" s="503"/>
      <c r="M15" s="522"/>
      <c r="N15" s="525"/>
    </row>
    <row r="16" spans="1:14" s="1" customFormat="1" x14ac:dyDescent="0.35">
      <c r="A16" s="472">
        <v>4</v>
      </c>
      <c r="B16" s="97" t="s">
        <v>189</v>
      </c>
      <c r="C16" s="476">
        <v>465000</v>
      </c>
      <c r="D16" s="476">
        <v>491982</v>
      </c>
      <c r="E16" s="480" t="s">
        <v>99</v>
      </c>
      <c r="F16" s="482" t="s">
        <v>190</v>
      </c>
      <c r="G16" s="485">
        <v>484790</v>
      </c>
      <c r="H16" s="482" t="s">
        <v>190</v>
      </c>
      <c r="I16" s="485">
        <v>484790</v>
      </c>
      <c r="J16" s="112"/>
      <c r="K16" s="107"/>
      <c r="L16" s="501" t="s">
        <v>214</v>
      </c>
      <c r="M16" s="520" t="s">
        <v>168</v>
      </c>
      <c r="N16" s="523"/>
    </row>
    <row r="17" spans="1:14" s="1" customFormat="1" ht="21" customHeight="1" x14ac:dyDescent="0.35">
      <c r="A17" s="493"/>
      <c r="B17" s="97" t="s">
        <v>191</v>
      </c>
      <c r="C17" s="476"/>
      <c r="D17" s="476"/>
      <c r="E17" s="480"/>
      <c r="F17" s="483"/>
      <c r="G17" s="486"/>
      <c r="H17" s="483"/>
      <c r="I17" s="486"/>
      <c r="J17" s="87" t="s">
        <v>139</v>
      </c>
      <c r="K17" s="94" t="s">
        <v>192</v>
      </c>
      <c r="L17" s="502"/>
      <c r="M17" s="521"/>
      <c r="N17" s="524"/>
    </row>
    <row r="18" spans="1:14" s="1" customFormat="1" ht="21" customHeight="1" x14ac:dyDescent="0.35">
      <c r="A18" s="473"/>
      <c r="B18" s="97" t="s">
        <v>155</v>
      </c>
      <c r="C18" s="530"/>
      <c r="D18" s="476"/>
      <c r="E18" s="480"/>
      <c r="F18" s="483"/>
      <c r="G18" s="486"/>
      <c r="H18" s="483"/>
      <c r="I18" s="486"/>
      <c r="J18" s="87" t="s">
        <v>105</v>
      </c>
      <c r="K18" s="94" t="s">
        <v>183</v>
      </c>
      <c r="L18" s="502"/>
      <c r="M18" s="521"/>
      <c r="N18" s="524"/>
    </row>
    <row r="19" spans="1:14" s="1" customFormat="1" ht="21" customHeight="1" x14ac:dyDescent="0.35">
      <c r="A19" s="474"/>
      <c r="B19" s="119" t="s">
        <v>193</v>
      </c>
      <c r="C19" s="478"/>
      <c r="D19" s="478"/>
      <c r="E19" s="481"/>
      <c r="F19" s="484"/>
      <c r="G19" s="487"/>
      <c r="H19" s="484"/>
      <c r="I19" s="487"/>
      <c r="J19" s="196"/>
      <c r="K19" s="120"/>
      <c r="L19" s="503"/>
      <c r="M19" s="522"/>
      <c r="N19" s="525"/>
    </row>
    <row r="20" spans="1:14" s="1" customFormat="1" ht="21" customHeight="1" x14ac:dyDescent="0.35">
      <c r="A20" s="472">
        <v>5</v>
      </c>
      <c r="B20" s="107" t="s">
        <v>173</v>
      </c>
      <c r="C20" s="475">
        <v>467200</v>
      </c>
      <c r="D20" s="475">
        <v>326998</v>
      </c>
      <c r="E20" s="479" t="s">
        <v>99</v>
      </c>
      <c r="F20" s="482" t="s">
        <v>194</v>
      </c>
      <c r="G20" s="485">
        <v>321901</v>
      </c>
      <c r="H20" s="482" t="s">
        <v>194</v>
      </c>
      <c r="I20" s="485">
        <v>321901</v>
      </c>
      <c r="J20" s="112" t="s">
        <v>139</v>
      </c>
      <c r="K20" s="107" t="s">
        <v>195</v>
      </c>
      <c r="L20" s="501" t="s">
        <v>213</v>
      </c>
      <c r="M20" s="520" t="s">
        <v>168</v>
      </c>
      <c r="N20" s="527"/>
    </row>
    <row r="21" spans="1:14" s="1" customFormat="1" ht="21" customHeight="1" x14ac:dyDescent="0.35">
      <c r="A21" s="493"/>
      <c r="B21" s="94" t="s">
        <v>175</v>
      </c>
      <c r="C21" s="476"/>
      <c r="D21" s="476"/>
      <c r="E21" s="480"/>
      <c r="F21" s="483"/>
      <c r="G21" s="486"/>
      <c r="H21" s="483"/>
      <c r="I21" s="486"/>
      <c r="J21" s="87" t="s">
        <v>105</v>
      </c>
      <c r="K21" s="94" t="s">
        <v>196</v>
      </c>
      <c r="L21" s="502"/>
      <c r="M21" s="521"/>
      <c r="N21" s="528"/>
    </row>
    <row r="22" spans="1:14" s="1" customFormat="1" ht="21" customHeight="1" x14ac:dyDescent="0.35">
      <c r="A22" s="474"/>
      <c r="B22" s="115" t="s">
        <v>197</v>
      </c>
      <c r="C22" s="478"/>
      <c r="D22" s="478"/>
      <c r="E22" s="481"/>
      <c r="F22" s="484"/>
      <c r="G22" s="487"/>
      <c r="H22" s="484"/>
      <c r="I22" s="487"/>
      <c r="J22" s="196"/>
      <c r="K22" s="115"/>
      <c r="L22" s="503"/>
      <c r="M22" s="522"/>
      <c r="N22" s="529"/>
    </row>
    <row r="23" spans="1:14" s="1" customFormat="1" ht="21" customHeight="1" x14ac:dyDescent="0.35">
      <c r="A23" s="472">
        <v>6</v>
      </c>
      <c r="B23" s="97" t="s">
        <v>198</v>
      </c>
      <c r="C23" s="475">
        <v>24440</v>
      </c>
      <c r="D23" s="475">
        <v>26150.799999999999</v>
      </c>
      <c r="E23" s="479" t="s">
        <v>99</v>
      </c>
      <c r="F23" s="191" t="s">
        <v>132</v>
      </c>
      <c r="G23" s="194">
        <v>26150.799999999999</v>
      </c>
      <c r="H23" s="482" t="s">
        <v>132</v>
      </c>
      <c r="I23" s="485">
        <v>26150.799999999999</v>
      </c>
      <c r="J23" s="123" t="s">
        <v>101</v>
      </c>
      <c r="K23" s="124" t="s">
        <v>199</v>
      </c>
      <c r="L23" s="501" t="s">
        <v>215</v>
      </c>
      <c r="M23" s="520" t="s">
        <v>168</v>
      </c>
      <c r="N23" s="527"/>
    </row>
    <row r="24" spans="1:14" s="1" customFormat="1" ht="21" customHeight="1" x14ac:dyDescent="0.35">
      <c r="A24" s="493"/>
      <c r="B24" s="97" t="s">
        <v>200</v>
      </c>
      <c r="C24" s="476"/>
      <c r="D24" s="476"/>
      <c r="E24" s="480"/>
      <c r="F24" s="195" t="s">
        <v>201</v>
      </c>
      <c r="G24" s="96">
        <v>27820</v>
      </c>
      <c r="H24" s="483"/>
      <c r="I24" s="486"/>
      <c r="J24" s="125" t="s">
        <v>105</v>
      </c>
      <c r="K24" s="94" t="s">
        <v>202</v>
      </c>
      <c r="L24" s="502"/>
      <c r="M24" s="521"/>
      <c r="N24" s="528"/>
    </row>
    <row r="25" spans="1:14" s="1" customFormat="1" ht="21" customHeight="1" x14ac:dyDescent="0.35">
      <c r="A25" s="474"/>
      <c r="B25" s="119"/>
      <c r="C25" s="478"/>
      <c r="D25" s="478"/>
      <c r="E25" s="481"/>
      <c r="F25" s="196" t="s">
        <v>203</v>
      </c>
      <c r="G25" s="117">
        <v>28547.599999999999</v>
      </c>
      <c r="H25" s="484"/>
      <c r="I25" s="487"/>
      <c r="J25" s="196"/>
      <c r="K25" s="115"/>
      <c r="L25" s="503"/>
      <c r="M25" s="522"/>
      <c r="N25" s="529"/>
    </row>
    <row r="26" spans="1:14" s="98" customFormat="1" ht="21" customHeight="1" x14ac:dyDescent="0.35">
      <c r="A26" s="129"/>
      <c r="B26" s="496" t="s">
        <v>204</v>
      </c>
      <c r="C26" s="496"/>
      <c r="D26" s="496"/>
      <c r="E26" s="496"/>
      <c r="F26" s="496"/>
      <c r="G26" s="496"/>
      <c r="H26" s="497"/>
      <c r="I26" s="130">
        <f>SUM(I7:I25)</f>
        <v>1784615.8</v>
      </c>
      <c r="J26" s="131"/>
      <c r="K26" s="132"/>
      <c r="L26" s="163"/>
      <c r="M26" s="163"/>
      <c r="N26" s="163"/>
    </row>
    <row r="27" spans="1:14" x14ac:dyDescent="0.35">
      <c r="A27" s="133"/>
      <c r="B27" s="134"/>
      <c r="C27" s="134"/>
      <c r="D27" s="134"/>
      <c r="E27" s="134"/>
      <c r="F27" s="134"/>
      <c r="G27" s="134"/>
      <c r="H27" s="134"/>
      <c r="I27" s="135"/>
      <c r="J27" s="136"/>
      <c r="K27" s="137"/>
    </row>
    <row r="28" spans="1:14" x14ac:dyDescent="0.35">
      <c r="A28" s="133"/>
      <c r="B28" s="134"/>
      <c r="C28" s="134"/>
      <c r="D28" s="134"/>
      <c r="E28" s="134"/>
      <c r="F28" s="134"/>
      <c r="G28" s="134"/>
      <c r="H28" s="134"/>
      <c r="I28" s="135"/>
      <c r="J28" s="136"/>
      <c r="K28" s="137"/>
    </row>
    <row r="29" spans="1:14" x14ac:dyDescent="0.35">
      <c r="A29" s="133"/>
      <c r="B29" s="134"/>
      <c r="C29" s="134"/>
      <c r="D29" s="134"/>
      <c r="E29" s="134"/>
      <c r="F29" s="134"/>
      <c r="G29" s="134"/>
      <c r="H29" s="134"/>
      <c r="I29" s="135"/>
      <c r="J29" s="136"/>
      <c r="K29" s="137"/>
    </row>
    <row r="30" spans="1:14" x14ac:dyDescent="0.35">
      <c r="A30" s="133"/>
      <c r="B30" s="134"/>
      <c r="C30" s="134"/>
      <c r="D30" s="134"/>
      <c r="E30" s="134"/>
      <c r="F30" s="134"/>
      <c r="G30" s="134"/>
      <c r="H30" s="138"/>
      <c r="I30" s="135"/>
      <c r="J30" s="136"/>
      <c r="K30" s="137"/>
    </row>
    <row r="32" spans="1:14" x14ac:dyDescent="0.35">
      <c r="F32" s="91"/>
    </row>
    <row r="33" spans="1:14" x14ac:dyDescent="0.35">
      <c r="A33" s="488" t="s">
        <v>212</v>
      </c>
      <c r="B33" s="488"/>
      <c r="C33" s="488"/>
      <c r="D33" s="488"/>
      <c r="E33" s="488"/>
      <c r="F33" s="488"/>
      <c r="G33" s="488"/>
      <c r="H33" s="488"/>
      <c r="I33" s="488"/>
      <c r="J33" s="488"/>
    </row>
    <row r="34" spans="1:14" x14ac:dyDescent="0.35">
      <c r="A34" s="488" t="s">
        <v>77</v>
      </c>
      <c r="B34" s="488"/>
      <c r="C34" s="488"/>
      <c r="D34" s="488"/>
      <c r="E34" s="488"/>
      <c r="F34" s="488"/>
      <c r="G34" s="488"/>
      <c r="H34" s="488"/>
      <c r="I34" s="488"/>
      <c r="J34" s="488"/>
      <c r="N34" s="198" t="s">
        <v>87</v>
      </c>
    </row>
    <row r="35" spans="1:14" x14ac:dyDescent="0.35">
      <c r="A35" s="488" t="s">
        <v>211</v>
      </c>
      <c r="B35" s="488"/>
      <c r="C35" s="488"/>
      <c r="D35" s="488"/>
      <c r="E35" s="488"/>
      <c r="F35" s="488"/>
      <c r="G35" s="488"/>
      <c r="H35" s="488"/>
      <c r="I35" s="488"/>
      <c r="J35" s="488"/>
    </row>
    <row r="36" spans="1:14" x14ac:dyDescent="0.35">
      <c r="A36" s="99"/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4" ht="42" x14ac:dyDescent="0.35">
      <c r="A37" s="489" t="s">
        <v>1</v>
      </c>
      <c r="B37" s="471" t="s">
        <v>89</v>
      </c>
      <c r="C37" s="100" t="s">
        <v>90</v>
      </c>
      <c r="D37" s="101" t="s">
        <v>91</v>
      </c>
      <c r="E37" s="471" t="s">
        <v>4</v>
      </c>
      <c r="F37" s="471" t="s">
        <v>5</v>
      </c>
      <c r="G37" s="471"/>
      <c r="H37" s="491" t="s">
        <v>92</v>
      </c>
      <c r="I37" s="491"/>
      <c r="J37" s="470" t="s">
        <v>93</v>
      </c>
      <c r="K37" s="470" t="s">
        <v>94</v>
      </c>
      <c r="L37" s="498" t="s">
        <v>64</v>
      </c>
      <c r="M37" s="499" t="s">
        <v>22</v>
      </c>
      <c r="N37" s="500"/>
    </row>
    <row r="38" spans="1:14" ht="63" x14ac:dyDescent="0.35">
      <c r="A38" s="490"/>
      <c r="B38" s="471"/>
      <c r="C38" s="102" t="s">
        <v>95</v>
      </c>
      <c r="D38" s="103" t="s">
        <v>85</v>
      </c>
      <c r="E38" s="471"/>
      <c r="F38" s="197" t="s">
        <v>9</v>
      </c>
      <c r="G38" s="100" t="s">
        <v>96</v>
      </c>
      <c r="H38" s="199" t="s">
        <v>10</v>
      </c>
      <c r="I38" s="106" t="s">
        <v>97</v>
      </c>
      <c r="J38" s="492"/>
      <c r="K38" s="471"/>
      <c r="L38" s="498"/>
      <c r="M38" s="200" t="s">
        <v>23</v>
      </c>
      <c r="N38" s="50" t="s">
        <v>24</v>
      </c>
    </row>
    <row r="39" spans="1:14" ht="21" customHeight="1" x14ac:dyDescent="0.35">
      <c r="A39" s="472">
        <v>1</v>
      </c>
      <c r="B39" s="92" t="s">
        <v>205</v>
      </c>
      <c r="C39" s="475">
        <v>1800000</v>
      </c>
      <c r="D39" s="475">
        <v>1907684.81</v>
      </c>
      <c r="E39" s="479" t="s">
        <v>19</v>
      </c>
      <c r="F39" s="482" t="s">
        <v>206</v>
      </c>
      <c r="G39" s="485">
        <v>1925900</v>
      </c>
      <c r="H39" s="482" t="s">
        <v>206</v>
      </c>
      <c r="I39" s="485">
        <v>1907684.81</v>
      </c>
      <c r="J39" s="192" t="s">
        <v>139</v>
      </c>
      <c r="K39" s="201" t="s">
        <v>207</v>
      </c>
      <c r="L39" s="501" t="s">
        <v>216</v>
      </c>
      <c r="M39" s="520" t="s">
        <v>168</v>
      </c>
      <c r="N39" s="523"/>
    </row>
    <row r="40" spans="1:14" x14ac:dyDescent="0.35">
      <c r="A40" s="493"/>
      <c r="B40" s="89" t="s">
        <v>141</v>
      </c>
      <c r="C40" s="476"/>
      <c r="D40" s="476"/>
      <c r="E40" s="480"/>
      <c r="F40" s="483"/>
      <c r="G40" s="486"/>
      <c r="H40" s="483"/>
      <c r="I40" s="486"/>
      <c r="J40" s="87" t="s">
        <v>105</v>
      </c>
      <c r="K40" s="114" t="s">
        <v>208</v>
      </c>
      <c r="L40" s="502"/>
      <c r="M40" s="521"/>
      <c r="N40" s="524"/>
    </row>
    <row r="41" spans="1:14" x14ac:dyDescent="0.35">
      <c r="A41" s="474"/>
      <c r="B41" s="143" t="s">
        <v>209</v>
      </c>
      <c r="C41" s="477"/>
      <c r="D41" s="478"/>
      <c r="E41" s="481"/>
      <c r="F41" s="484"/>
      <c r="G41" s="487"/>
      <c r="H41" s="484"/>
      <c r="I41" s="487"/>
      <c r="J41" s="189"/>
      <c r="K41" s="144"/>
      <c r="L41" s="503"/>
      <c r="M41" s="522"/>
      <c r="N41" s="525"/>
    </row>
    <row r="42" spans="1:14" x14ac:dyDescent="0.35">
      <c r="A42" s="145"/>
      <c r="B42" s="518" t="s">
        <v>158</v>
      </c>
      <c r="C42" s="518"/>
      <c r="D42" s="518"/>
      <c r="E42" s="518"/>
      <c r="F42" s="518"/>
      <c r="G42" s="518"/>
      <c r="H42" s="519"/>
      <c r="I42" s="146">
        <f>SUM(I39:I41)</f>
        <v>1907684.81</v>
      </c>
      <c r="J42" s="147"/>
      <c r="K42" s="148"/>
      <c r="L42" s="164"/>
      <c r="M42" s="164"/>
      <c r="N42" s="164"/>
    </row>
  </sheetData>
  <mergeCells count="99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M10:M12"/>
    <mergeCell ref="N10:N12"/>
    <mergeCell ref="A7:A9"/>
    <mergeCell ref="C7:C9"/>
    <mergeCell ref="D7:D9"/>
    <mergeCell ref="E7:E9"/>
    <mergeCell ref="H7:H9"/>
    <mergeCell ref="G7:G9"/>
    <mergeCell ref="F7:F9"/>
    <mergeCell ref="K5:K6"/>
    <mergeCell ref="L5:L6"/>
    <mergeCell ref="M5:N5"/>
    <mergeCell ref="I7:I9"/>
    <mergeCell ref="L7:L9"/>
    <mergeCell ref="M7:M9"/>
    <mergeCell ref="N7:N9"/>
    <mergeCell ref="I13:I15"/>
    <mergeCell ref="L13:L15"/>
    <mergeCell ref="M13:M15"/>
    <mergeCell ref="N13:N15"/>
    <mergeCell ref="A10:A12"/>
    <mergeCell ref="C10:C12"/>
    <mergeCell ref="D10:D12"/>
    <mergeCell ref="A13:A15"/>
    <mergeCell ref="C13:C15"/>
    <mergeCell ref="D13:D15"/>
    <mergeCell ref="E13:E15"/>
    <mergeCell ref="H13:H15"/>
    <mergeCell ref="E10:E12"/>
    <mergeCell ref="H10:H12"/>
    <mergeCell ref="I10:I12"/>
    <mergeCell ref="L10:L12"/>
    <mergeCell ref="L16:L19"/>
    <mergeCell ref="M16:M19"/>
    <mergeCell ref="N16:N19"/>
    <mergeCell ref="A20:A22"/>
    <mergeCell ref="C20:C22"/>
    <mergeCell ref="D20:D22"/>
    <mergeCell ref="E20:E22"/>
    <mergeCell ref="H20:H22"/>
    <mergeCell ref="I20:I22"/>
    <mergeCell ref="L20:L22"/>
    <mergeCell ref="A16:A19"/>
    <mergeCell ref="C16:C19"/>
    <mergeCell ref="D16:D19"/>
    <mergeCell ref="E16:E19"/>
    <mergeCell ref="H16:H19"/>
    <mergeCell ref="I16:I19"/>
    <mergeCell ref="A23:A25"/>
    <mergeCell ref="C23:C25"/>
    <mergeCell ref="D23:D25"/>
    <mergeCell ref="E23:E25"/>
    <mergeCell ref="H23:H25"/>
    <mergeCell ref="M39:M41"/>
    <mergeCell ref="N39:N41"/>
    <mergeCell ref="K37:K38"/>
    <mergeCell ref="L37:L38"/>
    <mergeCell ref="M37:N37"/>
    <mergeCell ref="N23:N25"/>
    <mergeCell ref="M20:M22"/>
    <mergeCell ref="N20:N22"/>
    <mergeCell ref="I23:I25"/>
    <mergeCell ref="L23:L25"/>
    <mergeCell ref="M23:M25"/>
    <mergeCell ref="F37:G37"/>
    <mergeCell ref="H37:I37"/>
    <mergeCell ref="J37:J38"/>
    <mergeCell ref="I39:I41"/>
    <mergeCell ref="L39:L41"/>
    <mergeCell ref="B42:H42"/>
    <mergeCell ref="F20:F22"/>
    <mergeCell ref="F39:F41"/>
    <mergeCell ref="G39:G41"/>
    <mergeCell ref="A35:J35"/>
    <mergeCell ref="B26:H26"/>
    <mergeCell ref="A33:J33"/>
    <mergeCell ref="A34:J34"/>
    <mergeCell ref="A39:A41"/>
    <mergeCell ref="C39:C41"/>
    <mergeCell ref="D39:D41"/>
    <mergeCell ref="E39:E41"/>
    <mergeCell ref="H39:H41"/>
    <mergeCell ref="A37:A38"/>
    <mergeCell ref="B37:B38"/>
    <mergeCell ref="E37:E38"/>
    <mergeCell ref="G16:G19"/>
    <mergeCell ref="F16:F19"/>
    <mergeCell ref="G13:G15"/>
    <mergeCell ref="F13:F15"/>
    <mergeCell ref="G20:G22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41"/>
  <sheetViews>
    <sheetView topLeftCell="A13" zoomScaleSheetLayoutView="100" workbookViewId="0">
      <selection activeCell="E28" sqref="E2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customWidth="1"/>
    <col min="11" max="11" width="14.625" style="13" customWidth="1"/>
    <col min="12" max="12" width="13.5" style="13" hidden="1" customWidth="1"/>
    <col min="13" max="28" width="14.625" style="13" hidden="1" customWidth="1"/>
    <col min="29" max="29" width="19.62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254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32" x14ac:dyDescent="0.3">
      <c r="A5" s="211"/>
      <c r="B5" s="211"/>
      <c r="C5" s="211"/>
      <c r="D5" s="211"/>
      <c r="E5" s="211"/>
      <c r="F5" s="463">
        <v>23651</v>
      </c>
      <c r="G5" s="464"/>
      <c r="H5" s="463">
        <v>23682</v>
      </c>
      <c r="I5" s="464"/>
      <c r="J5" s="463">
        <v>23712</v>
      </c>
      <c r="K5" s="464"/>
      <c r="L5" s="463">
        <v>23743</v>
      </c>
      <c r="M5" s="464"/>
      <c r="N5" s="463">
        <v>23774</v>
      </c>
      <c r="O5" s="464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465" t="s">
        <v>55</v>
      </c>
      <c r="AE5" s="466"/>
      <c r="AF5" s="46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27.75" customHeight="1" x14ac:dyDescent="0.2">
      <c r="A7" s="459"/>
      <c r="B7" s="459"/>
      <c r="C7" s="212" t="s">
        <v>66</v>
      </c>
      <c r="D7" s="213" t="s">
        <v>27</v>
      </c>
      <c r="E7" s="213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1568730</v>
      </c>
      <c r="AE10" s="15">
        <f>F10+H10+J10</f>
        <v>1568730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>F11+H11+J11</f>
        <v>1907684.81</v>
      </c>
      <c r="AF11" s="25">
        <f t="shared" ref="AF11:AF31" si="0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>F12+H12+J12</f>
        <v>484790</v>
      </c>
      <c r="AF12" s="25">
        <f t="shared" si="0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>F13+H13+J13</f>
        <v>6757047</v>
      </c>
      <c r="AF13" s="25">
        <f t="shared" si="0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1">SUM(F14:AC14)</f>
        <v>0</v>
      </c>
      <c r="AE14" s="15">
        <f t="shared" ref="AE14:AE31" si="2">F14+H14+J14</f>
        <v>0</v>
      </c>
      <c r="AF14" s="25" t="e">
        <f t="shared" si="0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1"/>
        <v>1882028.35</v>
      </c>
      <c r="AE15" s="15">
        <f t="shared" si="2"/>
        <v>1882028.35</v>
      </c>
      <c r="AF15" s="25">
        <f t="shared" si="0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2"/>
        <v>0</v>
      </c>
      <c r="AF16" s="65" t="e">
        <f t="shared" si="0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1"/>
        <v>3959</v>
      </c>
      <c r="AE17" s="15">
        <f t="shared" si="2"/>
        <v>3959</v>
      </c>
      <c r="AF17" s="25">
        <f t="shared" si="0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1"/>
        <v>61204</v>
      </c>
      <c r="AE18" s="15">
        <f t="shared" si="2"/>
        <v>61204</v>
      </c>
      <c r="AF18" s="25">
        <f t="shared" si="0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1"/>
        <v>72332</v>
      </c>
      <c r="AE19" s="15">
        <f t="shared" si="2"/>
        <v>72332</v>
      </c>
      <c r="AF19" s="25">
        <f t="shared" si="0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1"/>
        <v>21656.799999999999</v>
      </c>
      <c r="AE20" s="15">
        <f t="shared" si="2"/>
        <v>21656.799999999999</v>
      </c>
      <c r="AF20" s="25">
        <f t="shared" si="0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1"/>
        <v>6685.36</v>
      </c>
      <c r="AE21" s="15">
        <f t="shared" si="2"/>
        <v>6685.36</v>
      </c>
      <c r="AF21" s="25">
        <f t="shared" si="0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1"/>
        <v>9490</v>
      </c>
      <c r="AE22" s="15">
        <f t="shared" si="2"/>
        <v>9490</v>
      </c>
      <c r="AF22" s="25">
        <f t="shared" si="0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1"/>
        <v>26150.799999999999</v>
      </c>
      <c r="AE23" s="15">
        <f t="shared" si="2"/>
        <v>26150.799999999999</v>
      </c>
      <c r="AF23" s="25">
        <f t="shared" si="0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2"/>
        <v>0</v>
      </c>
      <c r="AF24" s="65" t="e">
        <f t="shared" si="0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1"/>
        <v>0</v>
      </c>
      <c r="AE25" s="15">
        <f t="shared" si="2"/>
        <v>0</v>
      </c>
      <c r="AF25" s="25" t="e">
        <f t="shared" si="0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385698.62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1"/>
        <v>385698.62</v>
      </c>
      <c r="AE26" s="15">
        <f t="shared" si="2"/>
        <v>385698.62</v>
      </c>
      <c r="AF26" s="25">
        <f t="shared" si="0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2"/>
        <v>6815986</v>
      </c>
      <c r="AF27" s="25">
        <f t="shared" si="0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2"/>
        <v>2972634.41</v>
      </c>
      <c r="AF28" s="25">
        <f t="shared" si="0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1"/>
        <v>0</v>
      </c>
      <c r="AE29" s="15">
        <f t="shared" si="2"/>
        <v>0</v>
      </c>
      <c r="AF29" s="25" t="e">
        <f t="shared" si="0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1"/>
        <v>107642</v>
      </c>
      <c r="AE30" s="15">
        <f t="shared" si="2"/>
        <v>48792</v>
      </c>
      <c r="AF30" s="25">
        <f t="shared" si="0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1"/>
        <v>0</v>
      </c>
      <c r="AE31" s="68">
        <f t="shared" si="2"/>
        <v>0</v>
      </c>
      <c r="AF31" s="72" t="e">
        <f t="shared" si="0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10"/>
      <c r="B33" s="210" t="s">
        <v>50</v>
      </c>
      <c r="C33" s="22">
        <f t="shared" ref="C33:AC33" si="3">SUM(C9:C31)</f>
        <v>106916277</v>
      </c>
      <c r="D33" s="22">
        <f t="shared" si="3"/>
        <v>103565340</v>
      </c>
      <c r="E33" s="22">
        <f t="shared" si="3"/>
        <v>55000</v>
      </c>
      <c r="F33" s="22">
        <f t="shared" si="3"/>
        <v>10366766.190000001</v>
      </c>
      <c r="G33" s="22">
        <f t="shared" si="3"/>
        <v>58850</v>
      </c>
      <c r="H33" s="22">
        <f t="shared" si="3"/>
        <v>3692300.61</v>
      </c>
      <c r="I33" s="22">
        <f t="shared" si="3"/>
        <v>0</v>
      </c>
      <c r="J33" s="22">
        <f t="shared" si="3"/>
        <v>8965802.3499999996</v>
      </c>
      <c r="K33" s="22">
        <f t="shared" si="3"/>
        <v>0</v>
      </c>
      <c r="L33" s="22">
        <f t="shared" si="3"/>
        <v>0</v>
      </c>
      <c r="M33" s="22">
        <f t="shared" si="3"/>
        <v>0</v>
      </c>
      <c r="N33" s="22">
        <f t="shared" si="3"/>
        <v>0</v>
      </c>
      <c r="O33" s="22">
        <f t="shared" si="3"/>
        <v>0</v>
      </c>
      <c r="P33" s="22">
        <f t="shared" si="3"/>
        <v>0</v>
      </c>
      <c r="Q33" s="22">
        <f t="shared" si="3"/>
        <v>0</v>
      </c>
      <c r="R33" s="22">
        <f t="shared" si="3"/>
        <v>0</v>
      </c>
      <c r="S33" s="22">
        <f t="shared" si="3"/>
        <v>0</v>
      </c>
      <c r="T33" s="22">
        <f t="shared" si="3"/>
        <v>0</v>
      </c>
      <c r="U33" s="22">
        <f t="shared" si="3"/>
        <v>0</v>
      </c>
      <c r="V33" s="22">
        <f t="shared" si="3"/>
        <v>0</v>
      </c>
      <c r="W33" s="22">
        <f t="shared" si="3"/>
        <v>0</v>
      </c>
      <c r="X33" s="22">
        <f t="shared" si="3"/>
        <v>0</v>
      </c>
      <c r="Y33" s="22">
        <f t="shared" si="3"/>
        <v>0</v>
      </c>
      <c r="Z33" s="22">
        <f t="shared" si="3"/>
        <v>0</v>
      </c>
      <c r="AA33" s="22">
        <f t="shared" si="3"/>
        <v>0</v>
      </c>
      <c r="AB33" s="22">
        <f t="shared" si="3"/>
        <v>0</v>
      </c>
      <c r="AC33" s="22">
        <f t="shared" si="3"/>
        <v>0</v>
      </c>
      <c r="AD33" s="22">
        <f>SUM(AD9:AD30)</f>
        <v>23083719.150000002</v>
      </c>
      <c r="AE33" s="22">
        <f>SUM(AE9:AE30)</f>
        <v>23024869.150000002</v>
      </c>
      <c r="AF33" s="26">
        <f>AE33/AD33</f>
        <v>0.99745058412738485</v>
      </c>
    </row>
    <row r="34" spans="1:32" s="11" customFormat="1" x14ac:dyDescent="0.3">
      <c r="A34" s="211"/>
      <c r="B34" s="21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255</v>
      </c>
      <c r="C38" s="9"/>
      <c r="D38" s="75">
        <f>SUM(AE33)</f>
        <v>23024869.150000002</v>
      </c>
      <c r="E38" s="41"/>
    </row>
    <row r="39" spans="1:32" x14ac:dyDescent="0.3">
      <c r="B39" s="11" t="s">
        <v>65</v>
      </c>
      <c r="D39" s="78">
        <f>SUM(D38/D35)</f>
        <v>0.22232215092423779</v>
      </c>
    </row>
    <row r="41" spans="1:32" x14ac:dyDescent="0.3">
      <c r="B41" s="9" t="s">
        <v>69</v>
      </c>
      <c r="C41" s="9"/>
      <c r="D41" s="76">
        <f>D38-D36</f>
        <v>-8044732.8499999978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5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"/>
  <sheetViews>
    <sheetView zoomScale="70" zoomScaleNormal="70" workbookViewId="0">
      <selection activeCell="L25" sqref="L25:L26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222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M2" s="223"/>
      <c r="N2" s="223" t="s">
        <v>87</v>
      </c>
    </row>
    <row r="3" spans="1:14" x14ac:dyDescent="0.35">
      <c r="A3" s="488" t="s">
        <v>221</v>
      </c>
      <c r="B3" s="488"/>
      <c r="C3" s="488"/>
      <c r="D3" s="488"/>
      <c r="E3" s="488"/>
      <c r="F3" s="488"/>
      <c r="G3" s="488"/>
      <c r="H3" s="488"/>
      <c r="I3" s="488"/>
      <c r="J3" s="488"/>
    </row>
    <row r="4" spans="1:14" ht="15.75" customHeight="1" x14ac:dyDescent="0.35">
      <c r="A4" s="99"/>
      <c r="B4" s="223"/>
      <c r="C4" s="223"/>
      <c r="D4" s="223"/>
      <c r="E4" s="223"/>
      <c r="F4" s="223"/>
      <c r="G4" s="223"/>
      <c r="H4" s="223"/>
      <c r="I4" s="223"/>
      <c r="J4" s="223"/>
    </row>
    <row r="5" spans="1:14" s="1" customFormat="1" ht="44.25" customHeight="1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s="1" customFormat="1" ht="63" customHeight="1" x14ac:dyDescent="0.35">
      <c r="A6" s="490"/>
      <c r="B6" s="471"/>
      <c r="C6" s="102" t="s">
        <v>95</v>
      </c>
      <c r="D6" s="103" t="s">
        <v>85</v>
      </c>
      <c r="E6" s="471"/>
      <c r="F6" s="222" t="s">
        <v>9</v>
      </c>
      <c r="G6" s="100" t="s">
        <v>96</v>
      </c>
      <c r="H6" s="224" t="s">
        <v>10</v>
      </c>
      <c r="I6" s="106" t="s">
        <v>97</v>
      </c>
      <c r="J6" s="492"/>
      <c r="K6" s="471"/>
      <c r="L6" s="498"/>
      <c r="M6" s="221" t="s">
        <v>23</v>
      </c>
      <c r="N6" s="50" t="s">
        <v>24</v>
      </c>
    </row>
    <row r="7" spans="1:14" s="1" customFormat="1" x14ac:dyDescent="0.35">
      <c r="A7" s="472">
        <v>1</v>
      </c>
      <c r="B7" s="107" t="s">
        <v>173</v>
      </c>
      <c r="C7" s="475">
        <v>320000</v>
      </c>
      <c r="D7" s="475">
        <v>331699</v>
      </c>
      <c r="E7" s="479" t="s">
        <v>99</v>
      </c>
      <c r="F7" s="482" t="s">
        <v>223</v>
      </c>
      <c r="G7" s="485">
        <v>326727</v>
      </c>
      <c r="H7" s="482" t="s">
        <v>223</v>
      </c>
      <c r="I7" s="485">
        <v>326727</v>
      </c>
      <c r="J7" s="112" t="s">
        <v>139</v>
      </c>
      <c r="K7" s="201" t="s">
        <v>224</v>
      </c>
      <c r="L7" s="501" t="s">
        <v>213</v>
      </c>
      <c r="M7" s="520" t="s">
        <v>168</v>
      </c>
      <c r="N7" s="523"/>
    </row>
    <row r="8" spans="1:14" s="1" customFormat="1" x14ac:dyDescent="0.35">
      <c r="A8" s="473"/>
      <c r="B8" s="94" t="s">
        <v>175</v>
      </c>
      <c r="C8" s="476"/>
      <c r="D8" s="476"/>
      <c r="E8" s="480"/>
      <c r="F8" s="483"/>
      <c r="G8" s="486"/>
      <c r="H8" s="483"/>
      <c r="I8" s="486"/>
      <c r="J8" s="87" t="s">
        <v>105</v>
      </c>
      <c r="K8" s="114" t="s">
        <v>225</v>
      </c>
      <c r="L8" s="502"/>
      <c r="M8" s="521"/>
      <c r="N8" s="524"/>
    </row>
    <row r="9" spans="1:14" s="1" customFormat="1" ht="21.75" customHeight="1" x14ac:dyDescent="0.35">
      <c r="A9" s="474"/>
      <c r="B9" s="115" t="s">
        <v>226</v>
      </c>
      <c r="C9" s="478"/>
      <c r="D9" s="478"/>
      <c r="E9" s="481"/>
      <c r="F9" s="484"/>
      <c r="G9" s="487"/>
      <c r="H9" s="484"/>
      <c r="I9" s="495"/>
      <c r="J9" s="118"/>
      <c r="K9" s="118"/>
      <c r="L9" s="503"/>
      <c r="M9" s="522"/>
      <c r="N9" s="525"/>
    </row>
    <row r="10" spans="1:14" s="98" customFormat="1" ht="21" customHeight="1" x14ac:dyDescent="0.35">
      <c r="A10" s="129"/>
      <c r="B10" s="496" t="s">
        <v>158</v>
      </c>
      <c r="C10" s="496"/>
      <c r="D10" s="496"/>
      <c r="E10" s="496"/>
      <c r="F10" s="496"/>
      <c r="G10" s="496"/>
      <c r="H10" s="497"/>
      <c r="I10" s="130">
        <f>SUM(I7:I9)</f>
        <v>326727</v>
      </c>
      <c r="J10" s="131"/>
      <c r="K10" s="132"/>
      <c r="L10" s="163"/>
      <c r="M10" s="163"/>
      <c r="N10" s="163"/>
    </row>
    <row r="11" spans="1:14" x14ac:dyDescent="0.35">
      <c r="A11" s="133"/>
      <c r="B11" s="134"/>
      <c r="C11" s="134"/>
      <c r="D11" s="134"/>
      <c r="E11" s="134"/>
      <c r="F11" s="134"/>
      <c r="G11" s="134"/>
      <c r="H11" s="134"/>
      <c r="I11" s="135"/>
      <c r="J11" s="136"/>
      <c r="K11" s="137"/>
    </row>
    <row r="12" spans="1:14" x14ac:dyDescent="0.35">
      <c r="A12" s="133"/>
      <c r="B12" s="134"/>
      <c r="C12" s="134"/>
      <c r="D12" s="134"/>
      <c r="E12" s="134"/>
      <c r="F12" s="134"/>
      <c r="G12" s="134"/>
      <c r="H12" s="134"/>
      <c r="I12" s="135"/>
      <c r="J12" s="136"/>
      <c r="K12" s="137"/>
    </row>
    <row r="13" spans="1:14" x14ac:dyDescent="0.35">
      <c r="A13" s="133"/>
      <c r="B13" s="134"/>
      <c r="C13" s="134"/>
      <c r="D13" s="134"/>
      <c r="E13" s="134"/>
      <c r="F13" s="134"/>
      <c r="G13" s="134"/>
      <c r="H13" s="134"/>
      <c r="I13" s="135"/>
      <c r="J13" s="136"/>
      <c r="K13" s="137"/>
    </row>
    <row r="14" spans="1:14" x14ac:dyDescent="0.35">
      <c r="A14" s="133"/>
      <c r="B14" s="134"/>
      <c r="C14" s="134"/>
      <c r="D14" s="134"/>
      <c r="E14" s="134"/>
      <c r="F14" s="134"/>
      <c r="G14" s="134"/>
      <c r="H14" s="138"/>
      <c r="I14" s="135"/>
      <c r="J14" s="136"/>
      <c r="K14" s="137"/>
    </row>
    <row r="16" spans="1:14" x14ac:dyDescent="0.35">
      <c r="F16" s="91"/>
    </row>
    <row r="17" spans="1:14" x14ac:dyDescent="0.35">
      <c r="A17" s="488" t="s">
        <v>220</v>
      </c>
      <c r="B17" s="488"/>
      <c r="C17" s="488"/>
      <c r="D17" s="488"/>
      <c r="E17" s="488"/>
      <c r="F17" s="488"/>
      <c r="G17" s="488"/>
      <c r="H17" s="488"/>
      <c r="I17" s="488"/>
      <c r="J17" s="488"/>
    </row>
    <row r="18" spans="1:14" x14ac:dyDescent="0.35">
      <c r="A18" s="488" t="s">
        <v>77</v>
      </c>
      <c r="B18" s="488"/>
      <c r="C18" s="488"/>
      <c r="D18" s="488"/>
      <c r="E18" s="488"/>
      <c r="F18" s="488"/>
      <c r="G18" s="488"/>
      <c r="H18" s="488"/>
      <c r="I18" s="488"/>
      <c r="J18" s="488"/>
      <c r="N18" s="223" t="s">
        <v>87</v>
      </c>
    </row>
    <row r="19" spans="1:14" x14ac:dyDescent="0.35">
      <c r="A19" s="488" t="s">
        <v>221</v>
      </c>
      <c r="B19" s="488"/>
      <c r="C19" s="488"/>
      <c r="D19" s="488"/>
      <c r="E19" s="488"/>
      <c r="F19" s="488"/>
      <c r="G19" s="488"/>
      <c r="H19" s="488"/>
      <c r="I19" s="488"/>
      <c r="J19" s="488"/>
    </row>
    <row r="20" spans="1:14" x14ac:dyDescent="0.35">
      <c r="A20" s="99"/>
      <c r="B20" s="223"/>
      <c r="C20" s="223"/>
      <c r="D20" s="223"/>
      <c r="E20" s="223"/>
      <c r="F20" s="223"/>
      <c r="G20" s="223"/>
      <c r="H20" s="223"/>
      <c r="I20" s="223"/>
      <c r="J20" s="223"/>
    </row>
    <row r="21" spans="1:14" ht="42" x14ac:dyDescent="0.35">
      <c r="A21" s="489" t="s">
        <v>1</v>
      </c>
      <c r="B21" s="471" t="s">
        <v>89</v>
      </c>
      <c r="C21" s="100" t="s">
        <v>90</v>
      </c>
      <c r="D21" s="101" t="s">
        <v>91</v>
      </c>
      <c r="E21" s="471" t="s">
        <v>4</v>
      </c>
      <c r="F21" s="471" t="s">
        <v>5</v>
      </c>
      <c r="G21" s="471"/>
      <c r="H21" s="491" t="s">
        <v>92</v>
      </c>
      <c r="I21" s="491"/>
      <c r="J21" s="470" t="s">
        <v>93</v>
      </c>
      <c r="K21" s="470" t="s">
        <v>94</v>
      </c>
      <c r="L21" s="498" t="s">
        <v>64</v>
      </c>
      <c r="M21" s="499" t="s">
        <v>22</v>
      </c>
      <c r="N21" s="500"/>
    </row>
    <row r="22" spans="1:14" ht="63" x14ac:dyDescent="0.35">
      <c r="A22" s="490"/>
      <c r="B22" s="471"/>
      <c r="C22" s="102" t="s">
        <v>95</v>
      </c>
      <c r="D22" s="103" t="s">
        <v>85</v>
      </c>
      <c r="E22" s="471"/>
      <c r="F22" s="222" t="s">
        <v>9</v>
      </c>
      <c r="G22" s="100" t="s">
        <v>96</v>
      </c>
      <c r="H22" s="224" t="s">
        <v>10</v>
      </c>
      <c r="I22" s="106" t="s">
        <v>97</v>
      </c>
      <c r="J22" s="492"/>
      <c r="K22" s="471"/>
      <c r="L22" s="498"/>
      <c r="M22" s="221" t="s">
        <v>23</v>
      </c>
      <c r="N22" s="50" t="s">
        <v>24</v>
      </c>
    </row>
    <row r="23" spans="1:14" ht="21" customHeight="1" x14ac:dyDescent="0.35">
      <c r="A23" s="532">
        <v>1</v>
      </c>
      <c r="B23" s="107" t="s">
        <v>227</v>
      </c>
      <c r="C23" s="537">
        <v>1840000</v>
      </c>
      <c r="D23" s="507">
        <v>1964123</v>
      </c>
      <c r="E23" s="510" t="s">
        <v>161</v>
      </c>
      <c r="F23" s="226" t="s">
        <v>228</v>
      </c>
      <c r="G23" s="218">
        <v>1948500</v>
      </c>
      <c r="H23" s="512" t="s">
        <v>228</v>
      </c>
      <c r="I23" s="531">
        <v>1948410</v>
      </c>
      <c r="J23" s="226"/>
      <c r="K23" s="226"/>
      <c r="L23" s="243"/>
      <c r="M23" s="246"/>
      <c r="N23" s="523"/>
    </row>
    <row r="24" spans="1:14" ht="21" customHeight="1" x14ac:dyDescent="0.35">
      <c r="A24" s="473"/>
      <c r="B24" s="94" t="s">
        <v>229</v>
      </c>
      <c r="C24" s="538"/>
      <c r="D24" s="508"/>
      <c r="E24" s="494"/>
      <c r="F24" s="219" t="s">
        <v>162</v>
      </c>
      <c r="G24" s="96">
        <v>1960123</v>
      </c>
      <c r="H24" s="513"/>
      <c r="I24" s="516"/>
      <c r="J24" s="229"/>
      <c r="K24" s="245"/>
      <c r="L24" s="244"/>
      <c r="M24" s="247"/>
      <c r="N24" s="524"/>
    </row>
    <row r="25" spans="1:14" ht="21.75" customHeight="1" x14ac:dyDescent="0.35">
      <c r="A25" s="473"/>
      <c r="B25" s="94" t="s">
        <v>230</v>
      </c>
      <c r="C25" s="538"/>
      <c r="D25" s="508"/>
      <c r="E25" s="494"/>
      <c r="F25" s="219" t="s">
        <v>206</v>
      </c>
      <c r="G25" s="96">
        <v>1962000</v>
      </c>
      <c r="H25" s="513"/>
      <c r="I25" s="516"/>
      <c r="J25" s="219" t="s">
        <v>101</v>
      </c>
      <c r="K25" s="230" t="s">
        <v>231</v>
      </c>
      <c r="L25" s="502" t="s">
        <v>251</v>
      </c>
      <c r="M25" s="539" t="s">
        <v>168</v>
      </c>
      <c r="N25" s="524"/>
    </row>
    <row r="26" spans="1:14" x14ac:dyDescent="0.35">
      <c r="A26" s="473"/>
      <c r="B26" s="94"/>
      <c r="C26" s="538"/>
      <c r="D26" s="508"/>
      <c r="E26" s="494"/>
      <c r="F26" s="219" t="s">
        <v>232</v>
      </c>
      <c r="G26" s="96">
        <v>1964000</v>
      </c>
      <c r="H26" s="513"/>
      <c r="I26" s="516"/>
      <c r="J26" s="219" t="s">
        <v>105</v>
      </c>
      <c r="K26" s="237" t="s">
        <v>233</v>
      </c>
      <c r="L26" s="502"/>
      <c r="M26" s="521"/>
      <c r="N26" s="238"/>
    </row>
    <row r="27" spans="1:14" x14ac:dyDescent="0.35">
      <c r="A27" s="473"/>
      <c r="B27" s="94"/>
      <c r="C27" s="538"/>
      <c r="D27" s="508"/>
      <c r="E27" s="494"/>
      <c r="F27" s="219" t="s">
        <v>186</v>
      </c>
      <c r="G27" s="96">
        <v>1964000</v>
      </c>
      <c r="H27" s="513"/>
      <c r="I27" s="516"/>
      <c r="J27" s="229"/>
      <c r="K27" s="229"/>
      <c r="L27" s="239"/>
      <c r="M27" s="239"/>
      <c r="N27" s="239"/>
    </row>
    <row r="28" spans="1:14" x14ac:dyDescent="0.35">
      <c r="A28" s="533"/>
      <c r="B28" s="94"/>
      <c r="C28" s="506"/>
      <c r="D28" s="509"/>
      <c r="E28" s="511"/>
      <c r="F28" s="220" t="s">
        <v>234</v>
      </c>
      <c r="G28" s="96">
        <v>1965000</v>
      </c>
      <c r="H28" s="514"/>
      <c r="I28" s="517"/>
      <c r="J28" s="229"/>
      <c r="K28" s="229"/>
      <c r="L28" s="162"/>
      <c r="M28" s="240"/>
      <c r="N28" s="240"/>
    </row>
    <row r="29" spans="1:14" x14ac:dyDescent="0.35">
      <c r="A29" s="532">
        <v>2</v>
      </c>
      <c r="B29" s="107" t="s">
        <v>227</v>
      </c>
      <c r="C29" s="534">
        <v>1840000</v>
      </c>
      <c r="D29" s="507">
        <v>1964009</v>
      </c>
      <c r="E29" s="510" t="s">
        <v>161</v>
      </c>
      <c r="F29" s="229" t="s">
        <v>232</v>
      </c>
      <c r="G29" s="218">
        <v>1950000</v>
      </c>
      <c r="H29" s="512" t="s">
        <v>232</v>
      </c>
      <c r="I29" s="531">
        <v>1949876</v>
      </c>
      <c r="J29" s="226"/>
      <c r="K29" s="226"/>
      <c r="L29" s="241"/>
      <c r="M29" s="242"/>
      <c r="N29" s="242"/>
    </row>
    <row r="30" spans="1:14" x14ac:dyDescent="0.35">
      <c r="A30" s="473"/>
      <c r="B30" s="94" t="s">
        <v>235</v>
      </c>
      <c r="C30" s="535"/>
      <c r="D30" s="508"/>
      <c r="E30" s="494"/>
      <c r="F30" s="219" t="s">
        <v>162</v>
      </c>
      <c r="G30" s="96">
        <v>1964000</v>
      </c>
      <c r="H30" s="513"/>
      <c r="I30" s="516"/>
      <c r="J30" s="219" t="s">
        <v>101</v>
      </c>
      <c r="K30" s="230" t="s">
        <v>236</v>
      </c>
      <c r="L30" s="502" t="s">
        <v>251</v>
      </c>
      <c r="M30" s="539" t="s">
        <v>168</v>
      </c>
      <c r="N30" s="239"/>
    </row>
    <row r="31" spans="1:14" x14ac:dyDescent="0.35">
      <c r="A31" s="473"/>
      <c r="B31" s="94" t="s">
        <v>237</v>
      </c>
      <c r="C31" s="535"/>
      <c r="D31" s="508"/>
      <c r="E31" s="494"/>
      <c r="F31" s="219" t="s">
        <v>228</v>
      </c>
      <c r="G31" s="96">
        <v>1964000</v>
      </c>
      <c r="H31" s="513"/>
      <c r="I31" s="516"/>
      <c r="J31" s="219" t="s">
        <v>105</v>
      </c>
      <c r="K31" s="94" t="s">
        <v>238</v>
      </c>
      <c r="L31" s="502"/>
      <c r="M31" s="521"/>
      <c r="N31" s="239"/>
    </row>
    <row r="32" spans="1:14" x14ac:dyDescent="0.35">
      <c r="A32" s="473"/>
      <c r="B32" s="231"/>
      <c r="C32" s="535"/>
      <c r="D32" s="508"/>
      <c r="E32" s="494"/>
      <c r="F32" s="219" t="s">
        <v>186</v>
      </c>
      <c r="G32" s="96">
        <v>1964000</v>
      </c>
      <c r="H32" s="513"/>
      <c r="I32" s="516"/>
      <c r="J32" s="232"/>
      <c r="K32" s="232"/>
      <c r="L32" s="239"/>
      <c r="M32" s="239"/>
      <c r="N32" s="239"/>
    </row>
    <row r="33" spans="1:14" x14ac:dyDescent="0.35">
      <c r="A33" s="533"/>
      <c r="B33" s="231"/>
      <c r="C33" s="536"/>
      <c r="D33" s="509"/>
      <c r="E33" s="511"/>
      <c r="F33" s="220" t="s">
        <v>234</v>
      </c>
      <c r="G33" s="96">
        <v>1964009</v>
      </c>
      <c r="H33" s="514"/>
      <c r="I33" s="517"/>
      <c r="J33" s="232"/>
      <c r="K33" s="232"/>
      <c r="L33" s="162"/>
      <c r="M33" s="240"/>
      <c r="N33" s="240"/>
    </row>
    <row r="34" spans="1:14" x14ac:dyDescent="0.35">
      <c r="A34" s="532">
        <v>3</v>
      </c>
      <c r="B34" s="233" t="s">
        <v>239</v>
      </c>
      <c r="C34" s="543">
        <v>1810054</v>
      </c>
      <c r="D34" s="546">
        <v>1936757.78</v>
      </c>
      <c r="E34" s="532" t="s">
        <v>161</v>
      </c>
      <c r="F34" s="225" t="s">
        <v>240</v>
      </c>
      <c r="G34" s="234">
        <v>1882028.35</v>
      </c>
      <c r="H34" s="548" t="s">
        <v>240</v>
      </c>
      <c r="I34" s="551">
        <v>1882028.35</v>
      </c>
      <c r="J34" s="235"/>
      <c r="K34" s="235"/>
      <c r="L34" s="241"/>
      <c r="M34" s="242"/>
      <c r="N34" s="242"/>
    </row>
    <row r="35" spans="1:14" x14ac:dyDescent="0.35">
      <c r="A35" s="473"/>
      <c r="B35" s="231" t="s">
        <v>141</v>
      </c>
      <c r="C35" s="544"/>
      <c r="D35" s="493"/>
      <c r="E35" s="473"/>
      <c r="F35" s="214" t="s">
        <v>241</v>
      </c>
      <c r="G35" s="236">
        <v>1936000</v>
      </c>
      <c r="H35" s="549"/>
      <c r="I35" s="552"/>
      <c r="J35" s="219" t="s">
        <v>101</v>
      </c>
      <c r="K35" s="230" t="s">
        <v>242</v>
      </c>
      <c r="L35" s="547" t="s">
        <v>252</v>
      </c>
      <c r="M35" s="540" t="s">
        <v>168</v>
      </c>
      <c r="N35" s="239"/>
    </row>
    <row r="36" spans="1:14" x14ac:dyDescent="0.35">
      <c r="A36" s="473"/>
      <c r="B36" s="231" t="s">
        <v>243</v>
      </c>
      <c r="C36" s="544"/>
      <c r="D36" s="493"/>
      <c r="E36" s="473"/>
      <c r="F36" s="214" t="s">
        <v>244</v>
      </c>
      <c r="G36" s="236">
        <v>1936700</v>
      </c>
      <c r="H36" s="549"/>
      <c r="I36" s="552"/>
      <c r="J36" s="219" t="s">
        <v>105</v>
      </c>
      <c r="K36" s="94" t="s">
        <v>245</v>
      </c>
      <c r="L36" s="547"/>
      <c r="M36" s="542"/>
      <c r="N36" s="239"/>
    </row>
    <row r="37" spans="1:14" x14ac:dyDescent="0.35">
      <c r="A37" s="533"/>
      <c r="B37" s="231"/>
      <c r="C37" s="545"/>
      <c r="D37" s="474"/>
      <c r="E37" s="533"/>
      <c r="F37" s="214" t="s">
        <v>246</v>
      </c>
      <c r="G37" s="236">
        <v>1936757</v>
      </c>
      <c r="H37" s="550"/>
      <c r="I37" s="553"/>
      <c r="J37" s="232"/>
      <c r="K37" s="232"/>
      <c r="L37" s="162"/>
      <c r="M37" s="240"/>
      <c r="N37" s="240"/>
    </row>
    <row r="38" spans="1:14" x14ac:dyDescent="0.35">
      <c r="A38" s="532">
        <v>4</v>
      </c>
      <c r="B38" s="107" t="s">
        <v>227</v>
      </c>
      <c r="C38" s="534">
        <v>2800000</v>
      </c>
      <c r="D38" s="507">
        <v>2879409</v>
      </c>
      <c r="E38" s="510" t="s">
        <v>161</v>
      </c>
      <c r="F38" s="226" t="s">
        <v>228</v>
      </c>
      <c r="G38" s="218">
        <v>2859000</v>
      </c>
      <c r="H38" s="512" t="s">
        <v>228</v>
      </c>
      <c r="I38" s="531">
        <v>2858761</v>
      </c>
      <c r="J38" s="226"/>
      <c r="K38" s="226"/>
      <c r="L38" s="241"/>
      <c r="M38" s="242"/>
      <c r="N38" s="242"/>
    </row>
    <row r="39" spans="1:14" x14ac:dyDescent="0.35">
      <c r="A39" s="473"/>
      <c r="B39" s="94" t="s">
        <v>247</v>
      </c>
      <c r="C39" s="535"/>
      <c r="D39" s="508"/>
      <c r="E39" s="494"/>
      <c r="F39" s="219" t="s">
        <v>164</v>
      </c>
      <c r="G39" s="96">
        <v>2876500</v>
      </c>
      <c r="H39" s="513"/>
      <c r="I39" s="516"/>
      <c r="J39" s="229"/>
      <c r="K39" s="229"/>
      <c r="L39" s="239"/>
      <c r="M39" s="239"/>
      <c r="N39" s="239"/>
    </row>
    <row r="40" spans="1:14" x14ac:dyDescent="0.35">
      <c r="A40" s="473"/>
      <c r="B40" s="94" t="s">
        <v>248</v>
      </c>
      <c r="C40" s="535"/>
      <c r="D40" s="508"/>
      <c r="E40" s="494"/>
      <c r="F40" s="219" t="s">
        <v>206</v>
      </c>
      <c r="G40" s="96">
        <v>2878000</v>
      </c>
      <c r="H40" s="513"/>
      <c r="I40" s="516"/>
      <c r="J40" s="219" t="s">
        <v>101</v>
      </c>
      <c r="K40" s="230" t="s">
        <v>249</v>
      </c>
      <c r="L40" s="502" t="s">
        <v>251</v>
      </c>
      <c r="M40" s="540" t="s">
        <v>168</v>
      </c>
      <c r="N40" s="239"/>
    </row>
    <row r="41" spans="1:14" x14ac:dyDescent="0.35">
      <c r="A41" s="473"/>
      <c r="B41" s="94" t="s">
        <v>250</v>
      </c>
      <c r="C41" s="535"/>
      <c r="D41" s="508"/>
      <c r="E41" s="494"/>
      <c r="F41" s="219" t="s">
        <v>232</v>
      </c>
      <c r="G41" s="96">
        <v>2879000</v>
      </c>
      <c r="H41" s="513"/>
      <c r="I41" s="516"/>
      <c r="J41" s="219" t="s">
        <v>105</v>
      </c>
      <c r="K41" s="94" t="s">
        <v>245</v>
      </c>
      <c r="L41" s="502"/>
      <c r="M41" s="541"/>
      <c r="N41" s="239"/>
    </row>
    <row r="42" spans="1:14" x14ac:dyDescent="0.35">
      <c r="A42" s="473"/>
      <c r="B42" s="94"/>
      <c r="C42" s="535"/>
      <c r="D42" s="508"/>
      <c r="E42" s="494"/>
      <c r="F42" s="219" t="s">
        <v>162</v>
      </c>
      <c r="G42" s="96">
        <v>2879000</v>
      </c>
      <c r="H42" s="513"/>
      <c r="I42" s="516"/>
      <c r="J42" s="219"/>
      <c r="K42" s="94"/>
      <c r="L42" s="239"/>
      <c r="M42" s="239"/>
      <c r="N42" s="239"/>
    </row>
    <row r="43" spans="1:14" x14ac:dyDescent="0.35">
      <c r="A43" s="533"/>
      <c r="B43" s="115"/>
      <c r="C43" s="536"/>
      <c r="D43" s="509"/>
      <c r="E43" s="511"/>
      <c r="F43" s="220" t="s">
        <v>186</v>
      </c>
      <c r="G43" s="117">
        <v>2879400</v>
      </c>
      <c r="H43" s="514"/>
      <c r="I43" s="517"/>
      <c r="J43" s="220"/>
      <c r="K43" s="115"/>
      <c r="L43" s="240"/>
      <c r="M43" s="240"/>
      <c r="N43" s="240"/>
    </row>
    <row r="44" spans="1:14" x14ac:dyDescent="0.35">
      <c r="A44" s="129"/>
      <c r="B44" s="496" t="s">
        <v>253</v>
      </c>
      <c r="C44" s="496"/>
      <c r="D44" s="496"/>
      <c r="E44" s="496"/>
      <c r="F44" s="496"/>
      <c r="G44" s="496"/>
      <c r="H44" s="497"/>
      <c r="I44" s="130">
        <f>SUM(I23:I43)</f>
        <v>8639075.3499999996</v>
      </c>
      <c r="J44" s="131"/>
      <c r="K44" s="132"/>
      <c r="L44" s="163"/>
      <c r="M44" s="163"/>
      <c r="N44" s="163"/>
    </row>
  </sheetData>
  <mergeCells count="70">
    <mergeCell ref="B44:H44"/>
    <mergeCell ref="L25:L26"/>
    <mergeCell ref="L30:L31"/>
    <mergeCell ref="L40:L41"/>
    <mergeCell ref="L35:L36"/>
    <mergeCell ref="E34:E37"/>
    <mergeCell ref="H34:H37"/>
    <mergeCell ref="I34:I37"/>
    <mergeCell ref="M40:M41"/>
    <mergeCell ref="M35:M36"/>
    <mergeCell ref="M30:M31"/>
    <mergeCell ref="A38:A43"/>
    <mergeCell ref="C38:C43"/>
    <mergeCell ref="D38:D43"/>
    <mergeCell ref="E38:E43"/>
    <mergeCell ref="H38:H43"/>
    <mergeCell ref="I38:I43"/>
    <mergeCell ref="E29:E33"/>
    <mergeCell ref="H29:H33"/>
    <mergeCell ref="I29:I33"/>
    <mergeCell ref="A34:A37"/>
    <mergeCell ref="C34:C37"/>
    <mergeCell ref="D34:D37"/>
    <mergeCell ref="N23:N25"/>
    <mergeCell ref="A23:A28"/>
    <mergeCell ref="C23:C28"/>
    <mergeCell ref="D23:D28"/>
    <mergeCell ref="E23:E28"/>
    <mergeCell ref="H23:H28"/>
    <mergeCell ref="M25:M26"/>
    <mergeCell ref="K21:K22"/>
    <mergeCell ref="L21:L22"/>
    <mergeCell ref="M21:N21"/>
    <mergeCell ref="A19:J19"/>
    <mergeCell ref="A21:A22"/>
    <mergeCell ref="B21:B22"/>
    <mergeCell ref="E21:E22"/>
    <mergeCell ref="F21:G21"/>
    <mergeCell ref="H21:I21"/>
    <mergeCell ref="J21:J22"/>
    <mergeCell ref="B10:H10"/>
    <mergeCell ref="A17:J17"/>
    <mergeCell ref="A18:J18"/>
    <mergeCell ref="I23:I28"/>
    <mergeCell ref="A29:A33"/>
    <mergeCell ref="C29:C33"/>
    <mergeCell ref="D29:D33"/>
    <mergeCell ref="I7:I9"/>
    <mergeCell ref="L7:L9"/>
    <mergeCell ref="M7:M9"/>
    <mergeCell ref="N7:N9"/>
    <mergeCell ref="K5:K6"/>
    <mergeCell ref="L5:L6"/>
    <mergeCell ref="M5:N5"/>
    <mergeCell ref="G7:G9"/>
    <mergeCell ref="H7:H9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A7:A9"/>
    <mergeCell ref="C7:C9"/>
    <mergeCell ref="D7:D9"/>
    <mergeCell ref="E7:E9"/>
    <mergeCell ref="F7:F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41"/>
  <sheetViews>
    <sheetView topLeftCell="A10" zoomScale="90" zoomScaleNormal="90" zoomScaleSheetLayoutView="100" workbookViewId="0">
      <selection activeCell="E27" sqref="E27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8.5" style="13" bestFit="1" customWidth="1"/>
    <col min="4" max="4" width="17.5" style="13" customWidth="1"/>
    <col min="5" max="5" width="19.625" style="13" customWidth="1"/>
    <col min="6" max="6" width="13.5" style="13" customWidth="1"/>
    <col min="7" max="7" width="14.625" style="13" customWidth="1"/>
    <col min="8" max="8" width="13.5" style="13" customWidth="1"/>
    <col min="9" max="9" width="14.625" style="13" customWidth="1"/>
    <col min="10" max="10" width="13.5" style="13" customWidth="1"/>
    <col min="11" max="11" width="14.625" style="13" customWidth="1"/>
    <col min="12" max="12" width="13.5" style="13" customWidth="1"/>
    <col min="13" max="13" width="14.625" style="13" customWidth="1"/>
    <col min="14" max="28" width="14.625" style="13" hidden="1" customWidth="1"/>
    <col min="29" max="29" width="19.7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468" t="s">
        <v>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</row>
    <row r="2" spans="1:32" x14ac:dyDescent="0.3">
      <c r="A2" s="468" t="s">
        <v>271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</row>
    <row r="3" spans="1:32" x14ac:dyDescent="0.3">
      <c r="A3" s="469" t="s">
        <v>77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</row>
    <row r="4" spans="1:32" x14ac:dyDescent="0.3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</row>
    <row r="5" spans="1:32" x14ac:dyDescent="0.3">
      <c r="A5" s="257"/>
      <c r="B5" s="257"/>
      <c r="C5" s="257"/>
      <c r="D5" s="257"/>
      <c r="E5" s="257"/>
      <c r="F5" s="463">
        <v>23651</v>
      </c>
      <c r="G5" s="464"/>
      <c r="H5" s="463">
        <v>23682</v>
      </c>
      <c r="I5" s="464"/>
      <c r="J5" s="463">
        <v>23712</v>
      </c>
      <c r="K5" s="464"/>
      <c r="L5" s="463">
        <v>23743</v>
      </c>
      <c r="M5" s="464"/>
      <c r="N5" s="463">
        <v>23774</v>
      </c>
      <c r="O5" s="464"/>
      <c r="P5" s="463">
        <v>23802</v>
      </c>
      <c r="Q5" s="464"/>
      <c r="R5" s="463">
        <v>23833</v>
      </c>
      <c r="S5" s="464"/>
      <c r="T5" s="463">
        <v>23863</v>
      </c>
      <c r="U5" s="464"/>
      <c r="V5" s="463">
        <v>23894</v>
      </c>
      <c r="W5" s="464"/>
      <c r="X5" s="463">
        <v>23924</v>
      </c>
      <c r="Y5" s="464"/>
      <c r="Z5" s="463">
        <v>23955</v>
      </c>
      <c r="AA5" s="464"/>
      <c r="AB5" s="463">
        <v>23986</v>
      </c>
      <c r="AC5" s="464"/>
      <c r="AD5" s="465" t="s">
        <v>272</v>
      </c>
      <c r="AE5" s="466"/>
      <c r="AF5" s="467"/>
    </row>
    <row r="6" spans="1:32" ht="36" customHeight="1" x14ac:dyDescent="0.3">
      <c r="A6" s="459" t="s">
        <v>25</v>
      </c>
      <c r="B6" s="459" t="s">
        <v>26</v>
      </c>
      <c r="C6" s="460" t="s">
        <v>61</v>
      </c>
      <c r="D6" s="461"/>
      <c r="E6" s="462"/>
      <c r="F6" s="462" t="s">
        <v>27</v>
      </c>
      <c r="G6" s="458" t="s">
        <v>28</v>
      </c>
      <c r="H6" s="458" t="s">
        <v>27</v>
      </c>
      <c r="I6" s="458" t="s">
        <v>28</v>
      </c>
      <c r="J6" s="458" t="s">
        <v>27</v>
      </c>
      <c r="K6" s="460" t="s">
        <v>28</v>
      </c>
      <c r="L6" s="455" t="s">
        <v>27</v>
      </c>
      <c r="M6" s="455" t="s">
        <v>28</v>
      </c>
      <c r="N6" s="455" t="s">
        <v>27</v>
      </c>
      <c r="O6" s="455" t="s">
        <v>28</v>
      </c>
      <c r="P6" s="455" t="s">
        <v>27</v>
      </c>
      <c r="Q6" s="455" t="s">
        <v>28</v>
      </c>
      <c r="R6" s="455" t="s">
        <v>27</v>
      </c>
      <c r="S6" s="455" t="s">
        <v>28</v>
      </c>
      <c r="T6" s="455" t="s">
        <v>27</v>
      </c>
      <c r="U6" s="455" t="s">
        <v>28</v>
      </c>
      <c r="V6" s="455" t="s">
        <v>27</v>
      </c>
      <c r="W6" s="455" t="s">
        <v>28</v>
      </c>
      <c r="X6" s="455" t="s">
        <v>27</v>
      </c>
      <c r="Y6" s="455" t="s">
        <v>28</v>
      </c>
      <c r="Z6" s="455" t="s">
        <v>27</v>
      </c>
      <c r="AA6" s="455" t="s">
        <v>28</v>
      </c>
      <c r="AB6" s="455" t="s">
        <v>27</v>
      </c>
      <c r="AC6" s="455" t="s">
        <v>28</v>
      </c>
      <c r="AD6" s="458" t="s">
        <v>52</v>
      </c>
      <c r="AE6" s="458" t="s">
        <v>54</v>
      </c>
      <c r="AF6" s="457" t="s">
        <v>29</v>
      </c>
    </row>
    <row r="7" spans="1:32" s="10" customFormat="1" ht="27.75" customHeight="1" x14ac:dyDescent="0.2">
      <c r="A7" s="459"/>
      <c r="B7" s="459"/>
      <c r="C7" s="258" t="s">
        <v>66</v>
      </c>
      <c r="D7" s="259" t="s">
        <v>27</v>
      </c>
      <c r="E7" s="259" t="s">
        <v>28</v>
      </c>
      <c r="F7" s="462"/>
      <c r="G7" s="458"/>
      <c r="H7" s="458"/>
      <c r="I7" s="458"/>
      <c r="J7" s="458"/>
      <c r="K7" s="460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6"/>
      <c r="AC7" s="456"/>
      <c r="AD7" s="458"/>
      <c r="AE7" s="458"/>
      <c r="AF7" s="457"/>
    </row>
    <row r="8" spans="1:32" s="10" customFormat="1" ht="21.6" customHeight="1" x14ac:dyDescent="0.2">
      <c r="A8" s="51"/>
      <c r="B8" s="52" t="s">
        <v>58</v>
      </c>
      <c r="C8" s="53"/>
      <c r="D8" s="54"/>
      <c r="E8" s="54"/>
      <c r="F8" s="54"/>
      <c r="G8" s="53"/>
      <c r="H8" s="53"/>
      <c r="I8" s="53"/>
      <c r="J8" s="53"/>
      <c r="K8" s="55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3"/>
      <c r="AE8" s="53"/>
      <c r="AF8" s="5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84">
        <v>84838937</v>
      </c>
      <c r="D10" s="17">
        <v>84500000</v>
      </c>
      <c r="E10" s="17"/>
      <c r="F10" s="31"/>
      <c r="G10" s="32"/>
      <c r="H10" s="32">
        <v>1242003</v>
      </c>
      <c r="I10" s="32"/>
      <c r="J10" s="32">
        <v>326727</v>
      </c>
      <c r="K10" s="23"/>
      <c r="L10" s="15">
        <v>20999765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22568495</v>
      </c>
      <c r="AE10" s="15">
        <f>F10+H10+J10+L10</f>
        <v>22568495</v>
      </c>
      <c r="AF10" s="25">
        <f>AE10/AD10</f>
        <v>1</v>
      </c>
    </row>
    <row r="11" spans="1:32" ht="21.75" x14ac:dyDescent="0.5">
      <c r="A11" s="18">
        <v>2</v>
      </c>
      <c r="B11" s="21" t="s">
        <v>32</v>
      </c>
      <c r="C11" s="85">
        <v>1800000</v>
      </c>
      <c r="D11" s="17">
        <v>1800000</v>
      </c>
      <c r="E11" s="17"/>
      <c r="F11" s="31"/>
      <c r="G11" s="32"/>
      <c r="H11" s="32">
        <v>1907684.81</v>
      </c>
      <c r="I11" s="32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1907684.81</v>
      </c>
      <c r="AE11" s="15">
        <f t="shared" ref="AE11:AE30" si="0">F11+H11+J11+L11</f>
        <v>1907684.81</v>
      </c>
      <c r="AF11" s="25">
        <f t="shared" ref="AF11:AF31" si="1">AE11/AD11</f>
        <v>1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1"/>
      <c r="G12" s="32"/>
      <c r="H12" s="32">
        <v>484790</v>
      </c>
      <c r="I12" s="32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484790</v>
      </c>
      <c r="AE12" s="15">
        <f t="shared" si="0"/>
        <v>484790</v>
      </c>
      <c r="AF12" s="25">
        <f t="shared" si="1"/>
        <v>1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1"/>
      <c r="G13" s="32"/>
      <c r="H13" s="32"/>
      <c r="I13" s="32"/>
      <c r="J13" s="15">
        <v>6757047</v>
      </c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6757047</v>
      </c>
      <c r="AE13" s="15">
        <f t="shared" si="0"/>
        <v>6757047</v>
      </c>
      <c r="AF13" s="25">
        <f t="shared" si="1"/>
        <v>1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1"/>
      <c r="G14" s="32"/>
      <c r="H14" s="32"/>
      <c r="I14" s="32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80">
        <v>2300000</v>
      </c>
      <c r="D15" s="73">
        <v>2300000</v>
      </c>
      <c r="E15" s="73"/>
      <c r="F15" s="33"/>
      <c r="G15" s="34"/>
      <c r="H15" s="34"/>
      <c r="I15" s="34"/>
      <c r="J15" s="16">
        <v>1882028.35</v>
      </c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1882028.35</v>
      </c>
      <c r="AE15" s="15">
        <f t="shared" si="0"/>
        <v>1882028.35</v>
      </c>
      <c r="AF15" s="25">
        <f t="shared" si="1"/>
        <v>1</v>
      </c>
    </row>
    <row r="16" spans="1:32" x14ac:dyDescent="0.3">
      <c r="A16" s="59"/>
      <c r="B16" s="60" t="s">
        <v>37</v>
      </c>
      <c r="C16" s="81"/>
      <c r="D16" s="74"/>
      <c r="E16" s="74"/>
      <c r="F16" s="62"/>
      <c r="G16" s="63"/>
      <c r="H16" s="63"/>
      <c r="I16" s="63"/>
      <c r="J16" s="61"/>
      <c r="K16" s="64"/>
      <c r="L16" s="61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1"/>
      <c r="AE16" s="61">
        <f t="shared" si="0"/>
        <v>0</v>
      </c>
      <c r="AF16" s="65" t="e">
        <f t="shared" si="1"/>
        <v>#DIV/0!</v>
      </c>
    </row>
    <row r="17" spans="1:32" x14ac:dyDescent="0.3">
      <c r="A17" s="18">
        <v>1</v>
      </c>
      <c r="B17" s="20" t="s">
        <v>78</v>
      </c>
      <c r="C17" s="22">
        <v>3800</v>
      </c>
      <c r="D17" s="17">
        <v>3800</v>
      </c>
      <c r="E17" s="17"/>
      <c r="F17" s="31">
        <v>3959</v>
      </c>
      <c r="G17" s="32"/>
      <c r="H17" s="32"/>
      <c r="I17" s="32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0"/>
        <v>3959</v>
      </c>
      <c r="AF17" s="25">
        <f t="shared" si="1"/>
        <v>1</v>
      </c>
    </row>
    <row r="18" spans="1:32" x14ac:dyDescent="0.3">
      <c r="A18" s="18">
        <v>2</v>
      </c>
      <c r="B18" s="20" t="s">
        <v>79</v>
      </c>
      <c r="C18" s="22">
        <v>97200</v>
      </c>
      <c r="D18" s="17">
        <v>97200</v>
      </c>
      <c r="E18" s="17"/>
      <c r="F18" s="31">
        <v>61204</v>
      </c>
      <c r="G18" s="32"/>
      <c r="H18" s="32"/>
      <c r="I18" s="32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0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80</v>
      </c>
      <c r="C19" s="22">
        <v>80000</v>
      </c>
      <c r="D19" s="17">
        <v>80000</v>
      </c>
      <c r="E19" s="17"/>
      <c r="F19" s="31">
        <v>72332</v>
      </c>
      <c r="G19" s="32"/>
      <c r="H19" s="32"/>
      <c r="I19" s="32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0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82</v>
      </c>
      <c r="C20" s="22">
        <v>24000</v>
      </c>
      <c r="D20" s="17">
        <v>24000</v>
      </c>
      <c r="E20" s="17"/>
      <c r="F20" s="31">
        <v>21656.799999999999</v>
      </c>
      <c r="G20" s="32"/>
      <c r="H20" s="32"/>
      <c r="I20" s="32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0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81</v>
      </c>
      <c r="C21" s="22">
        <v>7000</v>
      </c>
      <c r="D21" s="17">
        <v>7000</v>
      </c>
      <c r="E21" s="17"/>
      <c r="F21" s="31">
        <v>6685.36</v>
      </c>
      <c r="G21" s="32"/>
      <c r="H21" s="32"/>
      <c r="I21" s="32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0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83</v>
      </c>
      <c r="C22" s="22">
        <v>16900</v>
      </c>
      <c r="D22" s="17">
        <v>16900</v>
      </c>
      <c r="E22" s="17"/>
      <c r="F22" s="31">
        <v>9490</v>
      </c>
      <c r="G22" s="32"/>
      <c r="H22" s="32"/>
      <c r="I22" s="32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0"/>
        <v>9490</v>
      </c>
      <c r="AF22" s="25">
        <f t="shared" si="1"/>
        <v>1</v>
      </c>
    </row>
    <row r="23" spans="1:32" x14ac:dyDescent="0.3">
      <c r="A23" s="18">
        <v>7</v>
      </c>
      <c r="B23" s="20" t="s">
        <v>198</v>
      </c>
      <c r="C23" s="22">
        <v>24440</v>
      </c>
      <c r="D23" s="17">
        <v>24440</v>
      </c>
      <c r="E23" s="17"/>
      <c r="F23" s="31"/>
      <c r="G23" s="32"/>
      <c r="H23" s="32">
        <v>26150.799999999999</v>
      </c>
      <c r="I23" s="32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26150.799999999999</v>
      </c>
      <c r="AE23" s="15">
        <f t="shared" si="0"/>
        <v>26150.799999999999</v>
      </c>
      <c r="AF23" s="25">
        <f t="shared" si="1"/>
        <v>1</v>
      </c>
    </row>
    <row r="24" spans="1:32" x14ac:dyDescent="0.3">
      <c r="A24" s="59"/>
      <c r="B24" s="60" t="s">
        <v>45</v>
      </c>
      <c r="C24" s="81"/>
      <c r="D24" s="74"/>
      <c r="E24" s="74"/>
      <c r="F24" s="62"/>
      <c r="G24" s="63"/>
      <c r="H24" s="63"/>
      <c r="I24" s="63"/>
      <c r="J24" s="61"/>
      <c r="K24" s="64"/>
      <c r="L24" s="61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/>
      <c r="AE24" s="61">
        <f t="shared" si="0"/>
        <v>0</v>
      </c>
      <c r="AF24" s="6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1"/>
      <c r="G25" s="32"/>
      <c r="H25" s="32"/>
      <c r="I25" s="32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0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1">
        <v>385698.62</v>
      </c>
      <c r="G26" s="32"/>
      <c r="H26" s="32"/>
      <c r="I26" s="32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385698.62</v>
      </c>
      <c r="AE26" s="15">
        <f t="shared" si="0"/>
        <v>385698.62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1">
        <v>6815986</v>
      </c>
      <c r="G27" s="32"/>
      <c r="H27" s="32"/>
      <c r="I27" s="32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6815986</v>
      </c>
      <c r="AE27" s="15">
        <f t="shared" si="0"/>
        <v>6815986</v>
      </c>
      <c r="AF27" s="25">
        <f t="shared" si="1"/>
        <v>1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1">
        <v>2972634.41</v>
      </c>
      <c r="G28" s="32"/>
      <c r="H28" s="32"/>
      <c r="I28" s="32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2972634.41</v>
      </c>
      <c r="AE28" s="15">
        <f t="shared" si="0"/>
        <v>2972634.41</v>
      </c>
      <c r="AF28" s="25">
        <f t="shared" si="1"/>
        <v>1</v>
      </c>
    </row>
    <row r="29" spans="1:32" x14ac:dyDescent="0.3">
      <c r="A29" s="18">
        <v>5</v>
      </c>
      <c r="B29" s="20" t="s">
        <v>62</v>
      </c>
      <c r="C29" s="22">
        <v>100000</v>
      </c>
      <c r="D29" s="17">
        <v>100000</v>
      </c>
      <c r="E29" s="17"/>
      <c r="F29" s="31"/>
      <c r="G29" s="32"/>
      <c r="H29" s="32"/>
      <c r="I29" s="32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0"/>
        <v>0</v>
      </c>
      <c r="AF29" s="25" t="e">
        <f t="shared" si="1"/>
        <v>#DIV/0!</v>
      </c>
    </row>
    <row r="30" spans="1:32" x14ac:dyDescent="0.3">
      <c r="A30" s="18"/>
      <c r="B30" s="20" t="s">
        <v>84</v>
      </c>
      <c r="C30" s="22">
        <v>628000</v>
      </c>
      <c r="D30" s="17">
        <v>16000</v>
      </c>
      <c r="E30" s="17">
        <v>55000</v>
      </c>
      <c r="F30" s="31">
        <v>17120</v>
      </c>
      <c r="G30" s="32">
        <v>58850</v>
      </c>
      <c r="H30" s="32">
        <v>31672</v>
      </c>
      <c r="I30" s="32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107642</v>
      </c>
      <c r="AE30" s="15">
        <f t="shared" si="0"/>
        <v>48792</v>
      </c>
      <c r="AF30" s="25">
        <f t="shared" si="1"/>
        <v>0.45328031809145131</v>
      </c>
    </row>
    <row r="31" spans="1:32" x14ac:dyDescent="0.3">
      <c r="A31" s="66"/>
      <c r="B31" s="67" t="s">
        <v>59</v>
      </c>
      <c r="C31" s="82"/>
      <c r="D31" s="68"/>
      <c r="E31" s="68"/>
      <c r="F31" s="69"/>
      <c r="G31" s="70"/>
      <c r="H31" s="70"/>
      <c r="I31" s="70"/>
      <c r="J31" s="68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68">
        <f t="shared" si="2"/>
        <v>0</v>
      </c>
      <c r="AE31" s="68">
        <f t="shared" ref="AE31" si="3">F31+H31+J31</f>
        <v>0</v>
      </c>
      <c r="AF31" s="7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39"/>
      <c r="G32" s="32"/>
      <c r="H32" s="32"/>
      <c r="I32" s="32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256"/>
      <c r="B33" s="256" t="s">
        <v>50</v>
      </c>
      <c r="C33" s="22">
        <f t="shared" ref="C33:AC33" si="4">SUM(C9:C31)</f>
        <v>106916277</v>
      </c>
      <c r="D33" s="22">
        <f t="shared" si="4"/>
        <v>103565340</v>
      </c>
      <c r="E33" s="22">
        <f t="shared" si="4"/>
        <v>55000</v>
      </c>
      <c r="F33" s="22">
        <f t="shared" si="4"/>
        <v>10366766.190000001</v>
      </c>
      <c r="G33" s="22">
        <f t="shared" si="4"/>
        <v>58850</v>
      </c>
      <c r="H33" s="22">
        <f t="shared" si="4"/>
        <v>3692300.61</v>
      </c>
      <c r="I33" s="22">
        <f t="shared" si="4"/>
        <v>0</v>
      </c>
      <c r="J33" s="22">
        <f t="shared" si="4"/>
        <v>8965802.3499999996</v>
      </c>
      <c r="K33" s="22">
        <f t="shared" si="4"/>
        <v>0</v>
      </c>
      <c r="L33" s="22">
        <f t="shared" si="4"/>
        <v>20999765</v>
      </c>
      <c r="M33" s="22">
        <f t="shared" si="4"/>
        <v>0</v>
      </c>
      <c r="N33" s="22">
        <f t="shared" si="4"/>
        <v>0</v>
      </c>
      <c r="O33" s="22">
        <f t="shared" si="4"/>
        <v>0</v>
      </c>
      <c r="P33" s="22">
        <f t="shared" si="4"/>
        <v>0</v>
      </c>
      <c r="Q33" s="22">
        <f t="shared" si="4"/>
        <v>0</v>
      </c>
      <c r="R33" s="22">
        <f t="shared" si="4"/>
        <v>0</v>
      </c>
      <c r="S33" s="22">
        <f t="shared" si="4"/>
        <v>0</v>
      </c>
      <c r="T33" s="22">
        <f t="shared" si="4"/>
        <v>0</v>
      </c>
      <c r="U33" s="22">
        <f t="shared" si="4"/>
        <v>0</v>
      </c>
      <c r="V33" s="22">
        <f t="shared" si="4"/>
        <v>0</v>
      </c>
      <c r="W33" s="22">
        <f t="shared" si="4"/>
        <v>0</v>
      </c>
      <c r="X33" s="22">
        <f t="shared" si="4"/>
        <v>0</v>
      </c>
      <c r="Y33" s="22">
        <f t="shared" si="4"/>
        <v>0</v>
      </c>
      <c r="Z33" s="22">
        <f t="shared" si="4"/>
        <v>0</v>
      </c>
      <c r="AA33" s="22">
        <f t="shared" si="4"/>
        <v>0</v>
      </c>
      <c r="AB33" s="22">
        <f t="shared" si="4"/>
        <v>0</v>
      </c>
      <c r="AC33" s="22">
        <f t="shared" si="4"/>
        <v>0</v>
      </c>
      <c r="AD33" s="22">
        <f>SUM(AD9:AD30)</f>
        <v>44083484.149999991</v>
      </c>
      <c r="AE33" s="22">
        <f>SUM(AE9:AE30)</f>
        <v>44024634.149999991</v>
      </c>
      <c r="AF33" s="26">
        <f>AE33/AD33</f>
        <v>0.9986650329225395</v>
      </c>
    </row>
    <row r="34" spans="1:32" s="11" customFormat="1" x14ac:dyDescent="0.3">
      <c r="A34" s="257"/>
      <c r="B34" s="25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68</v>
      </c>
      <c r="C35" s="9"/>
      <c r="D35" s="77">
        <f>D33</f>
        <v>103565340</v>
      </c>
      <c r="E35" s="14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</row>
    <row r="36" spans="1:32" ht="19.5" thickBot="1" x14ac:dyDescent="0.35">
      <c r="B36" s="11" t="s">
        <v>219</v>
      </c>
      <c r="C36" s="9"/>
      <c r="D36" s="79">
        <f>SUM(D35*0.3)</f>
        <v>31069602</v>
      </c>
      <c r="E36" s="75"/>
      <c r="AD36" s="11"/>
      <c r="AE36" s="9"/>
    </row>
    <row r="37" spans="1:32" ht="19.5" thickTop="1" x14ac:dyDescent="0.3">
      <c r="C37" s="9"/>
      <c r="D37" s="9"/>
      <c r="E37" s="76"/>
      <c r="AD37" s="9"/>
      <c r="AE37" s="9"/>
      <c r="AF37" s="41"/>
    </row>
    <row r="38" spans="1:32" x14ac:dyDescent="0.3">
      <c r="B38" s="9" t="s">
        <v>270</v>
      </c>
      <c r="C38" s="9"/>
      <c r="D38" s="75">
        <f>SUM(AE33)</f>
        <v>44024634.149999991</v>
      </c>
      <c r="E38" s="41"/>
    </row>
    <row r="39" spans="1:32" x14ac:dyDescent="0.3">
      <c r="B39" s="11" t="s">
        <v>65</v>
      </c>
      <c r="D39" s="78">
        <f>SUM(D38/D35)</f>
        <v>0.42509042262594793</v>
      </c>
    </row>
    <row r="41" spans="1:32" x14ac:dyDescent="0.3">
      <c r="B41" s="9" t="s">
        <v>69</v>
      </c>
      <c r="C41" s="9"/>
      <c r="D41" s="76">
        <f>D38-D36</f>
        <v>12955032.149999991</v>
      </c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48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70" zoomScaleNormal="70" workbookViewId="0">
      <selection activeCell="R13" sqref="R13"/>
    </sheetView>
  </sheetViews>
  <sheetFormatPr defaultColWidth="9.125" defaultRowHeight="21" x14ac:dyDescent="0.35"/>
  <cols>
    <col min="1" max="1" width="6.875" style="139" bestFit="1" customWidth="1"/>
    <col min="2" max="2" width="43.5" style="2" customWidth="1"/>
    <col min="3" max="3" width="14.375" style="140" customWidth="1"/>
    <col min="4" max="4" width="13.875" style="140" customWidth="1"/>
    <col min="5" max="5" width="10.25" style="2" customWidth="1"/>
    <col min="6" max="6" width="23.625" style="2" customWidth="1"/>
    <col min="7" max="7" width="14.375" style="140" customWidth="1"/>
    <col min="8" max="8" width="20" style="141" customWidth="1"/>
    <col min="9" max="9" width="18.625" style="142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488" t="s">
        <v>267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4" x14ac:dyDescent="0.35">
      <c r="A2" s="488" t="s">
        <v>77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N2" s="266" t="s">
        <v>87</v>
      </c>
    </row>
    <row r="3" spans="1:14" x14ac:dyDescent="0.35">
      <c r="A3" s="488" t="s">
        <v>268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</row>
    <row r="4" spans="1:14" x14ac:dyDescent="0.35">
      <c r="A4" s="99"/>
      <c r="B4" s="266"/>
      <c r="C4" s="266"/>
      <c r="D4" s="266"/>
      <c r="E4" s="266"/>
      <c r="F4" s="266"/>
      <c r="G4" s="266"/>
      <c r="H4" s="266"/>
      <c r="I4" s="266"/>
      <c r="J4" s="266"/>
    </row>
    <row r="5" spans="1:14" ht="42" x14ac:dyDescent="0.35">
      <c r="A5" s="489" t="s">
        <v>1</v>
      </c>
      <c r="B5" s="471" t="s">
        <v>89</v>
      </c>
      <c r="C5" s="100" t="s">
        <v>90</v>
      </c>
      <c r="D5" s="101" t="s">
        <v>91</v>
      </c>
      <c r="E5" s="471" t="s">
        <v>4</v>
      </c>
      <c r="F5" s="471" t="s">
        <v>5</v>
      </c>
      <c r="G5" s="471"/>
      <c r="H5" s="491" t="s">
        <v>92</v>
      </c>
      <c r="I5" s="491"/>
      <c r="J5" s="470" t="s">
        <v>93</v>
      </c>
      <c r="K5" s="470" t="s">
        <v>94</v>
      </c>
      <c r="L5" s="498" t="s">
        <v>64</v>
      </c>
      <c r="M5" s="499" t="s">
        <v>22</v>
      </c>
      <c r="N5" s="500"/>
    </row>
    <row r="6" spans="1:14" ht="63" x14ac:dyDescent="0.35">
      <c r="A6" s="490"/>
      <c r="B6" s="471"/>
      <c r="C6" s="102" t="s">
        <v>95</v>
      </c>
      <c r="D6" s="103" t="s">
        <v>85</v>
      </c>
      <c r="E6" s="471"/>
      <c r="F6" s="265" t="s">
        <v>9</v>
      </c>
      <c r="G6" s="100" t="s">
        <v>96</v>
      </c>
      <c r="H6" s="267" t="s">
        <v>10</v>
      </c>
      <c r="I6" s="106" t="s">
        <v>97</v>
      </c>
      <c r="J6" s="492"/>
      <c r="K6" s="471"/>
      <c r="L6" s="498"/>
      <c r="M6" s="264" t="s">
        <v>23</v>
      </c>
      <c r="N6" s="50" t="s">
        <v>24</v>
      </c>
    </row>
    <row r="7" spans="1:14" ht="21" customHeight="1" x14ac:dyDescent="0.35">
      <c r="A7" s="472">
        <v>1</v>
      </c>
      <c r="B7" s="107" t="s">
        <v>227</v>
      </c>
      <c r="C7" s="504">
        <v>9345000</v>
      </c>
      <c r="D7" s="507">
        <v>7988808</v>
      </c>
      <c r="E7" s="479" t="s">
        <v>19</v>
      </c>
      <c r="F7" s="492" t="s">
        <v>164</v>
      </c>
      <c r="G7" s="485">
        <v>6654654</v>
      </c>
      <c r="H7" s="559" t="s">
        <v>164</v>
      </c>
      <c r="I7" s="515">
        <v>6650682</v>
      </c>
      <c r="J7" s="268"/>
      <c r="K7" s="268"/>
      <c r="L7" s="243"/>
      <c r="M7" s="246"/>
      <c r="N7" s="523"/>
    </row>
    <row r="8" spans="1:14" ht="21" customHeight="1" x14ac:dyDescent="0.35">
      <c r="A8" s="493"/>
      <c r="B8" s="94" t="s">
        <v>256</v>
      </c>
      <c r="C8" s="554"/>
      <c r="D8" s="556"/>
      <c r="E8" s="480"/>
      <c r="F8" s="558"/>
      <c r="G8" s="486"/>
      <c r="H8" s="560"/>
      <c r="I8" s="570"/>
      <c r="J8" s="260" t="s">
        <v>101</v>
      </c>
      <c r="K8" s="230" t="s">
        <v>257</v>
      </c>
      <c r="L8" s="502" t="s">
        <v>213</v>
      </c>
      <c r="M8" s="539" t="s">
        <v>168</v>
      </c>
      <c r="N8" s="524"/>
    </row>
    <row r="9" spans="1:14" ht="21.75" customHeight="1" x14ac:dyDescent="0.35">
      <c r="A9" s="493"/>
      <c r="B9" s="94" t="s">
        <v>258</v>
      </c>
      <c r="C9" s="554"/>
      <c r="D9" s="556"/>
      <c r="E9" s="480"/>
      <c r="F9" s="260" t="s">
        <v>194</v>
      </c>
      <c r="G9" s="96">
        <v>7050000</v>
      </c>
      <c r="H9" s="560"/>
      <c r="I9" s="570"/>
      <c r="J9" s="260" t="s">
        <v>105</v>
      </c>
      <c r="K9" s="94" t="s">
        <v>259</v>
      </c>
      <c r="L9" s="502"/>
      <c r="M9" s="539"/>
      <c r="N9" s="524"/>
    </row>
    <row r="10" spans="1:14" ht="21" customHeight="1" x14ac:dyDescent="0.35">
      <c r="A10" s="474"/>
      <c r="B10" s="94"/>
      <c r="C10" s="555"/>
      <c r="D10" s="557"/>
      <c r="E10" s="481"/>
      <c r="F10" s="261" t="s">
        <v>232</v>
      </c>
      <c r="G10" s="96">
        <v>7579000</v>
      </c>
      <c r="H10" s="561"/>
      <c r="I10" s="571"/>
      <c r="J10" s="260"/>
      <c r="K10" s="94"/>
      <c r="L10" s="277"/>
      <c r="M10" s="279"/>
      <c r="N10" s="162"/>
    </row>
    <row r="11" spans="1:14" ht="21" customHeight="1" x14ac:dyDescent="0.35">
      <c r="A11" s="472">
        <v>2</v>
      </c>
      <c r="B11" s="107" t="s">
        <v>227</v>
      </c>
      <c r="C11" s="507">
        <v>9345000</v>
      </c>
      <c r="D11" s="507">
        <v>8455100</v>
      </c>
      <c r="E11" s="479" t="s">
        <v>19</v>
      </c>
      <c r="F11" s="482" t="s">
        <v>260</v>
      </c>
      <c r="G11" s="485">
        <v>7500000</v>
      </c>
      <c r="H11" s="572" t="s">
        <v>260</v>
      </c>
      <c r="I11" s="515">
        <v>7499397</v>
      </c>
      <c r="J11" s="268"/>
      <c r="K11" s="268"/>
      <c r="L11" s="239"/>
      <c r="M11" s="239"/>
      <c r="N11" s="239"/>
    </row>
    <row r="12" spans="1:14" ht="21.75" customHeight="1" x14ac:dyDescent="0.35">
      <c r="A12" s="493"/>
      <c r="B12" s="94" t="s">
        <v>256</v>
      </c>
      <c r="C12" s="556"/>
      <c r="D12" s="556"/>
      <c r="E12" s="480"/>
      <c r="F12" s="483"/>
      <c r="G12" s="486"/>
      <c r="H12" s="573"/>
      <c r="I12" s="570"/>
      <c r="J12" s="260" t="s">
        <v>101</v>
      </c>
      <c r="K12" s="249" t="s">
        <v>261</v>
      </c>
      <c r="L12" s="547" t="s">
        <v>213</v>
      </c>
      <c r="M12" s="539" t="s">
        <v>168</v>
      </c>
      <c r="N12" s="238"/>
    </row>
    <row r="13" spans="1:14" x14ac:dyDescent="0.35">
      <c r="A13" s="493"/>
      <c r="B13" s="94" t="s">
        <v>262</v>
      </c>
      <c r="C13" s="556"/>
      <c r="D13" s="556"/>
      <c r="E13" s="480"/>
      <c r="F13" s="260" t="s">
        <v>194</v>
      </c>
      <c r="G13" s="96">
        <v>8032345</v>
      </c>
      <c r="H13" s="573"/>
      <c r="I13" s="570"/>
      <c r="J13" s="260" t="s">
        <v>105</v>
      </c>
      <c r="K13" s="94" t="s">
        <v>263</v>
      </c>
      <c r="L13" s="547"/>
      <c r="M13" s="539"/>
      <c r="N13" s="239"/>
    </row>
    <row r="14" spans="1:14" ht="21" customHeight="1" x14ac:dyDescent="0.35">
      <c r="A14" s="474"/>
      <c r="B14" s="231"/>
      <c r="C14" s="557"/>
      <c r="D14" s="557"/>
      <c r="E14" s="481"/>
      <c r="F14" s="260"/>
      <c r="G14" s="96"/>
      <c r="H14" s="574"/>
      <c r="I14" s="571"/>
      <c r="J14" s="232"/>
      <c r="K14" s="232"/>
      <c r="L14" s="277"/>
      <c r="M14" s="280"/>
      <c r="N14" s="240"/>
    </row>
    <row r="15" spans="1:14" ht="21" customHeight="1" x14ac:dyDescent="0.35">
      <c r="A15" s="472">
        <v>3</v>
      </c>
      <c r="B15" s="107" t="s">
        <v>227</v>
      </c>
      <c r="C15" s="546">
        <v>9345000</v>
      </c>
      <c r="D15" s="546">
        <v>7623425</v>
      </c>
      <c r="E15" s="479" t="s">
        <v>19</v>
      </c>
      <c r="F15" s="482" t="s">
        <v>260</v>
      </c>
      <c r="G15" s="567">
        <v>6850000</v>
      </c>
      <c r="H15" s="564" t="s">
        <v>260</v>
      </c>
      <c r="I15" s="567">
        <v>6849686</v>
      </c>
      <c r="J15" s="235"/>
      <c r="K15" s="235"/>
      <c r="L15" s="244"/>
      <c r="M15" s="278"/>
      <c r="N15" s="239"/>
    </row>
    <row r="16" spans="1:14" x14ac:dyDescent="0.35">
      <c r="A16" s="493"/>
      <c r="B16" s="94" t="s">
        <v>256</v>
      </c>
      <c r="C16" s="562"/>
      <c r="D16" s="562"/>
      <c r="E16" s="480"/>
      <c r="F16" s="483"/>
      <c r="G16" s="568"/>
      <c r="H16" s="565"/>
      <c r="I16" s="568"/>
      <c r="J16" s="260" t="s">
        <v>101</v>
      </c>
      <c r="K16" s="230" t="s">
        <v>264</v>
      </c>
      <c r="L16" s="547" t="s">
        <v>213</v>
      </c>
      <c r="M16" s="539" t="s">
        <v>168</v>
      </c>
      <c r="N16" s="239"/>
    </row>
    <row r="17" spans="1:14" x14ac:dyDescent="0.35">
      <c r="A17" s="493"/>
      <c r="B17" s="94" t="s">
        <v>265</v>
      </c>
      <c r="C17" s="562"/>
      <c r="D17" s="562"/>
      <c r="E17" s="480"/>
      <c r="F17" s="260" t="s">
        <v>194</v>
      </c>
      <c r="G17" s="262">
        <v>7245000</v>
      </c>
      <c r="H17" s="565"/>
      <c r="I17" s="568"/>
      <c r="J17" s="260" t="s">
        <v>105</v>
      </c>
      <c r="K17" s="94" t="s">
        <v>266</v>
      </c>
      <c r="L17" s="547"/>
      <c r="M17" s="539"/>
      <c r="N17" s="239"/>
    </row>
    <row r="18" spans="1:14" x14ac:dyDescent="0.35">
      <c r="A18" s="474"/>
      <c r="B18" s="275"/>
      <c r="C18" s="563"/>
      <c r="D18" s="563"/>
      <c r="E18" s="481"/>
      <c r="F18" s="261" t="s">
        <v>232</v>
      </c>
      <c r="G18" s="263">
        <v>7275000</v>
      </c>
      <c r="H18" s="566"/>
      <c r="I18" s="569"/>
      <c r="J18" s="276"/>
      <c r="K18" s="274"/>
      <c r="L18" s="162"/>
      <c r="M18" s="162"/>
      <c r="N18" s="162"/>
    </row>
    <row r="19" spans="1:14" x14ac:dyDescent="0.35">
      <c r="A19" s="129"/>
      <c r="B19" s="496" t="s">
        <v>269</v>
      </c>
      <c r="C19" s="496"/>
      <c r="D19" s="496"/>
      <c r="E19" s="496"/>
      <c r="F19" s="496"/>
      <c r="G19" s="496"/>
      <c r="H19" s="497"/>
      <c r="I19" s="130">
        <f>SUM(I7:I18)</f>
        <v>20999765</v>
      </c>
      <c r="J19" s="131"/>
      <c r="K19" s="132"/>
      <c r="L19" s="163"/>
      <c r="M19" s="163"/>
      <c r="N19" s="163"/>
    </row>
  </sheetData>
  <mergeCells count="44">
    <mergeCell ref="E11:E14"/>
    <mergeCell ref="F11:F12"/>
    <mergeCell ref="H15:H18"/>
    <mergeCell ref="I15:I18"/>
    <mergeCell ref="L8:L9"/>
    <mergeCell ref="L12:L13"/>
    <mergeCell ref="L16:L17"/>
    <mergeCell ref="I7:I10"/>
    <mergeCell ref="G15:G16"/>
    <mergeCell ref="G11:G12"/>
    <mergeCell ref="H11:H14"/>
    <mergeCell ref="I11:I14"/>
    <mergeCell ref="B19:H19"/>
    <mergeCell ref="A7:A10"/>
    <mergeCell ref="C7:C10"/>
    <mergeCell ref="D7:D10"/>
    <mergeCell ref="E7:E10"/>
    <mergeCell ref="F7:F8"/>
    <mergeCell ref="G7:G8"/>
    <mergeCell ref="H7:H10"/>
    <mergeCell ref="A15:A18"/>
    <mergeCell ref="C15:C18"/>
    <mergeCell ref="D15:D18"/>
    <mergeCell ref="E15:E18"/>
    <mergeCell ref="F15:F16"/>
    <mergeCell ref="A11:A14"/>
    <mergeCell ref="C11:C14"/>
    <mergeCell ref="D11:D14"/>
    <mergeCell ref="M12:M13"/>
    <mergeCell ref="M16:M17"/>
    <mergeCell ref="A2:K2"/>
    <mergeCell ref="A3:K3"/>
    <mergeCell ref="A1:K1"/>
    <mergeCell ref="A5:A6"/>
    <mergeCell ref="B5:B6"/>
    <mergeCell ref="E5:E6"/>
    <mergeCell ref="F5:G5"/>
    <mergeCell ref="H5:I5"/>
    <mergeCell ref="K5:K6"/>
    <mergeCell ref="L5:L6"/>
    <mergeCell ref="M5:N5"/>
    <mergeCell ref="N7:N9"/>
    <mergeCell ref="J5:J6"/>
    <mergeCell ref="M8:M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สรุป</vt:lpstr>
      <vt:lpstr>smes ต.ค.64</vt:lpstr>
      <vt:lpstr>แบบ สขร. ต.ค. 64 </vt:lpstr>
      <vt:lpstr>smes พ.ย.64</vt:lpstr>
      <vt:lpstr>แบบ สขร. พ.ย. 64 </vt:lpstr>
      <vt:lpstr>smes ธ.ค.64</vt:lpstr>
      <vt:lpstr>แบบ สขร. ธ.ค. 64 </vt:lpstr>
      <vt:lpstr>smes ม.ค.65</vt:lpstr>
      <vt:lpstr>แบบ สขร. ม.ค. 65</vt:lpstr>
      <vt:lpstr>smes ก.พ.65</vt:lpstr>
      <vt:lpstr>แบบ สขร. ก.พ. 65</vt:lpstr>
      <vt:lpstr>smes มี.ค.65</vt:lpstr>
      <vt:lpstr>แบบ สขร. มี.ค. 65</vt:lpstr>
      <vt:lpstr>smes เม.ย.65</vt:lpstr>
      <vt:lpstr>แบบ สขร. เม.ย. 65 </vt:lpstr>
      <vt:lpstr>smes พ.ค. 65</vt:lpstr>
      <vt:lpstr>แบบ สขร. พ.ค. 65</vt:lpstr>
      <vt:lpstr>smes มิ.ย. 65 </vt:lpstr>
      <vt:lpstr>แบบ สขร. มิ.ย. 65</vt:lpstr>
      <vt:lpstr>รวมทุกเดือน</vt:lpstr>
      <vt:lpstr>smes ก.ค. 65 </vt:lpstr>
      <vt:lpstr>แบบ สขร. ก.ค. 65</vt:lpstr>
      <vt:lpstr>เรื่องร้องเรียนจัดซื้อ (ฝสอ.)</vt:lpstr>
      <vt:lpstr>'smes ก.ค. 65 '!Print_Area</vt:lpstr>
      <vt:lpstr>'smes ก.พ.65'!Print_Area</vt:lpstr>
      <vt:lpstr>'smes ต.ค.64'!Print_Area</vt:lpstr>
      <vt:lpstr>'smes ธ.ค.64'!Print_Area</vt:lpstr>
      <vt:lpstr>'smes พ.ค. 65'!Print_Area</vt:lpstr>
      <vt:lpstr>'smes พ.ย.64'!Print_Area</vt:lpstr>
      <vt:lpstr>'smes ม.ค.65'!Print_Area</vt:lpstr>
      <vt:lpstr>'smes มิ.ย. 65 '!Print_Area</vt:lpstr>
      <vt:lpstr>'smes มี.ค.65'!Print_Area</vt:lpstr>
      <vt:lpstr>'smes เม.ย.65'!Print_Area</vt:lpstr>
      <vt:lpstr>'แบบ สขร. ก.ค. 65'!Print_Area</vt:lpstr>
      <vt:lpstr>'แบบ สขร. ก.พ. 65'!Print_Area</vt:lpstr>
      <vt:lpstr>'แบบ สขร. ต.ค. 64 '!Print_Area</vt:lpstr>
      <vt:lpstr>'แบบ สขร. ธ.ค. 64 '!Print_Area</vt:lpstr>
      <vt:lpstr>'แบบ สขร. พ.ค. 65'!Print_Area</vt:lpstr>
      <vt:lpstr>'แบบ สขร. พ.ย. 64 '!Print_Area</vt:lpstr>
      <vt:lpstr>'แบบ สขร. ม.ค. 65'!Print_Area</vt:lpstr>
      <vt:lpstr>'แบบ สขร. มิ.ย. 65'!Print_Area</vt:lpstr>
      <vt:lpstr>'แบบ สขร. มี.ค. 65'!Print_Area</vt:lpstr>
      <vt:lpstr>'แบบ สขร. เม.ย. 65 '!Print_Area</vt:lpstr>
      <vt:lpstr>รวมทุกเดือน!Print_Area</vt:lpstr>
      <vt:lpstr>สรุป!Print_Area</vt:lpstr>
      <vt:lpstr>'smes ก.ค. 65 '!Print_Titles</vt:lpstr>
      <vt:lpstr>'smes ก.พ.65'!Print_Titles</vt:lpstr>
      <vt:lpstr>'smes ต.ค.64'!Print_Titles</vt:lpstr>
      <vt:lpstr>'smes ธ.ค.64'!Print_Titles</vt:lpstr>
      <vt:lpstr>'smes พ.ค. 65'!Print_Titles</vt:lpstr>
      <vt:lpstr>'smes พ.ย.64'!Print_Titles</vt:lpstr>
      <vt:lpstr>'smes ม.ค.65'!Print_Titles</vt:lpstr>
      <vt:lpstr>'smes มิ.ย. 65 '!Print_Titles</vt:lpstr>
      <vt:lpstr>'smes มี.ค.65'!Print_Titles</vt:lpstr>
      <vt:lpstr>'smes เม.ย.65'!Print_Titles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2022-08-02T03:31:50Z</cp:lastPrinted>
  <dcterms:created xsi:type="dcterms:W3CDTF">2017-01-05T04:39:12Z</dcterms:created>
  <dcterms:modified xsi:type="dcterms:W3CDTF">2022-08-25T10:43:25Z</dcterms:modified>
</cp:coreProperties>
</file>