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5CA693F5-FDBB-47ED-8731-CEA9B94527F0}" xr6:coauthVersionLast="36" xr6:coauthVersionMax="36" xr10:uidLastSave="{00000000-0000-0000-0000-000000000000}"/>
  <bookViews>
    <workbookView xWindow="0" yWindow="0" windowWidth="28800" windowHeight="11625" tabRatio="747" firstSheet="12" activeTab="16" xr2:uid="{00000000-000D-0000-FFFF-FFFF00000000}"/>
  </bookViews>
  <sheets>
    <sheet name="smes ต.ค. 65 " sheetId="2" r:id="rId1"/>
    <sheet name="แบบ สขร. ต.ค. 65" sheetId="1" r:id="rId2"/>
    <sheet name="smes พ.ย. 65" sheetId="4" r:id="rId3"/>
    <sheet name="แบบ สขร. พ.ย. 65" sheetId="5" r:id="rId4"/>
    <sheet name="smes ธ.ค. 65" sheetId="6" r:id="rId5"/>
    <sheet name="แบบ สขร. ธ.ค. 65" sheetId="7" r:id="rId6"/>
    <sheet name="smes ม.ค. 66" sheetId="8" r:id="rId7"/>
    <sheet name="แบบ สขร. ม.ค. 66" sheetId="9" r:id="rId8"/>
    <sheet name="smes ก.พ. 66" sheetId="10" r:id="rId9"/>
    <sheet name="แบบ สขร. ก.พ. 66" sheetId="11" r:id="rId10"/>
    <sheet name="smes มี.ค. 66" sheetId="12" r:id="rId11"/>
    <sheet name="แบบ สขร. มี.ค. 66" sheetId="13" r:id="rId12"/>
    <sheet name="smes เม.ย. 66 " sheetId="14" r:id="rId13"/>
    <sheet name="แบบ สขร. เม.ย. 66 " sheetId="15" r:id="rId14"/>
    <sheet name="smes พ.ค. 66 " sheetId="16" r:id="rId15"/>
    <sheet name="แบบ สขร. พ.ค. 66 " sheetId="17" r:id="rId16"/>
    <sheet name="รวมทุกเดือน" sheetId="3" r:id="rId17"/>
    <sheet name="smes มิ.ย. 66 " sheetId="18" r:id="rId18"/>
    <sheet name="แบบ สขร. มิ.ย. 66" sheetId="19" r:id="rId19"/>
  </sheets>
  <definedNames>
    <definedName name="_xlnm.Print_Area" localSheetId="8">'smes ก.พ. 66'!$A$1:$AF$53</definedName>
    <definedName name="_xlnm.Print_Area" localSheetId="0">'smes ต.ค. 65 '!$A$1:$AF$43</definedName>
    <definedName name="_xlnm.Print_Area" localSheetId="4">'smes ธ.ค. 65'!$A$1:$AF$46</definedName>
    <definedName name="_xlnm.Print_Area" localSheetId="14">'smes พ.ค. 66 '!$A$1:$AF$55</definedName>
    <definedName name="_xlnm.Print_Area" localSheetId="2">'smes พ.ย. 65'!$A$1:$AF$46</definedName>
    <definedName name="_xlnm.Print_Area" localSheetId="6">'smes ม.ค. 66'!$A$1:$AF$49</definedName>
    <definedName name="_xlnm.Print_Area" localSheetId="17">'smes มิ.ย. 66 '!$A$1:$AF$55</definedName>
    <definedName name="_xlnm.Print_Area" localSheetId="10">'smes มี.ค. 66'!$A$1:$AF$54</definedName>
    <definedName name="_xlnm.Print_Area" localSheetId="12">'smes เม.ย. 66 '!$A$1:$AF$55</definedName>
    <definedName name="_xlnm.Print_Area" localSheetId="9">'แบบ สขร. ก.พ. 66'!$A$2:$N$19</definedName>
    <definedName name="_xlnm.Print_Area" localSheetId="1">'แบบ สขร. ต.ค. 65'!$A$2:$N$58</definedName>
    <definedName name="_xlnm.Print_Area" localSheetId="5">'แบบ สขร. ธ.ค. 65'!$A$1:$N$27</definedName>
    <definedName name="_xlnm.Print_Area" localSheetId="15">'แบบ สขร. พ.ค. 66 '!$A$2:$N$12</definedName>
    <definedName name="_xlnm.Print_Area" localSheetId="3">'แบบ สขร. พ.ย. 65'!$A$1:$N$29</definedName>
    <definedName name="_xlnm.Print_Area" localSheetId="7">'แบบ สขร. ม.ค. 66'!$A$1:$N$24</definedName>
    <definedName name="_xlnm.Print_Area" localSheetId="18">'แบบ สขร. มิ.ย. 66'!$A$2:$N$16</definedName>
    <definedName name="_xlnm.Print_Area" localSheetId="11">'แบบ สขร. มี.ค. 66'!$A$2:$N$33</definedName>
    <definedName name="_xlnm.Print_Area" localSheetId="13">'แบบ สขร. เม.ย. 66 '!$A$23:$N$41</definedName>
    <definedName name="_xlnm.Print_Area" localSheetId="16">รวมทุกเดือน!$A$1:$P$378</definedName>
    <definedName name="_xlnm.Print_Titles" localSheetId="8">'smes ก.พ. 66'!$7:$7</definedName>
    <definedName name="_xlnm.Print_Titles" localSheetId="0">'smes ต.ค. 65 '!$7:$7</definedName>
    <definedName name="_xlnm.Print_Titles" localSheetId="4">'smes ธ.ค. 65'!$7:$7</definedName>
    <definedName name="_xlnm.Print_Titles" localSheetId="14">'smes พ.ค. 66 '!$7:$7</definedName>
    <definedName name="_xlnm.Print_Titles" localSheetId="2">'smes พ.ย. 65'!$7:$7</definedName>
    <definedName name="_xlnm.Print_Titles" localSheetId="6">'smes ม.ค. 66'!$7:$7</definedName>
    <definedName name="_xlnm.Print_Titles" localSheetId="17">'smes มิ.ย. 66 '!$7:$7</definedName>
    <definedName name="_xlnm.Print_Titles" localSheetId="10">'smes มี.ค. 66'!$7:$7</definedName>
    <definedName name="_xlnm.Print_Titles" localSheetId="12">'smes เม.ย. 66 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5" i="3" l="1"/>
  <c r="BH9" i="18" l="1"/>
  <c r="V10" i="18" s="1"/>
  <c r="V47" i="18" s="1"/>
  <c r="BI9" i="18"/>
  <c r="I16" i="19"/>
  <c r="S73" i="3" s="1"/>
  <c r="AC47" i="18"/>
  <c r="AB47" i="18"/>
  <c r="AA47" i="18"/>
  <c r="Z47" i="18"/>
  <c r="Y47" i="18"/>
  <c r="X47" i="18"/>
  <c r="W47" i="18"/>
  <c r="U47" i="18"/>
  <c r="S47" i="18"/>
  <c r="Q47" i="18"/>
  <c r="O47" i="18"/>
  <c r="M47" i="18"/>
  <c r="K47" i="18"/>
  <c r="I47" i="18"/>
  <c r="G47" i="18"/>
  <c r="E47" i="18"/>
  <c r="D47" i="18"/>
  <c r="D49" i="18" s="1"/>
  <c r="D50" i="18" s="1"/>
  <c r="C47" i="18"/>
  <c r="AE45" i="18"/>
  <c r="AD45" i="18"/>
  <c r="AF44" i="18"/>
  <c r="AE44" i="18"/>
  <c r="AD44" i="18"/>
  <c r="P43" i="18"/>
  <c r="AD43" i="18" s="1"/>
  <c r="AE42" i="18"/>
  <c r="AD42" i="18"/>
  <c r="AE41" i="18"/>
  <c r="AD41" i="18"/>
  <c r="AE40" i="18"/>
  <c r="AD40" i="18"/>
  <c r="AE39" i="18"/>
  <c r="AD39" i="18"/>
  <c r="F39" i="18"/>
  <c r="AE38" i="18"/>
  <c r="AF38" i="18" s="1"/>
  <c r="AD38" i="18"/>
  <c r="AD37" i="18"/>
  <c r="F37" i="18"/>
  <c r="AE37" i="18" s="1"/>
  <c r="AF37" i="18" s="1"/>
  <c r="F36" i="18"/>
  <c r="AD36" i="18" s="1"/>
  <c r="AE35" i="18"/>
  <c r="AD35" i="18"/>
  <c r="AE34" i="18"/>
  <c r="AD34" i="18"/>
  <c r="AE33" i="18"/>
  <c r="AF33" i="18" s="1"/>
  <c r="AE32" i="18"/>
  <c r="AF32" i="18" s="1"/>
  <c r="AD32" i="18"/>
  <c r="AI31" i="18"/>
  <c r="R31" i="18" s="1"/>
  <c r="AI30" i="18"/>
  <c r="P30" i="18" s="1"/>
  <c r="AE29" i="18"/>
  <c r="AF29" i="18" s="1"/>
  <c r="AD29" i="18"/>
  <c r="AE28" i="18"/>
  <c r="AD28" i="18"/>
  <c r="AE27" i="18"/>
  <c r="AD27" i="18"/>
  <c r="AE26" i="18"/>
  <c r="AD26" i="18"/>
  <c r="AE25" i="18"/>
  <c r="AF25" i="18" s="1"/>
  <c r="AD25" i="18"/>
  <c r="AE24" i="18"/>
  <c r="AD24" i="18"/>
  <c r="AE23" i="18"/>
  <c r="AF23" i="18" s="1"/>
  <c r="AD23" i="18"/>
  <c r="AE22" i="18"/>
  <c r="AD22" i="18"/>
  <c r="AE21" i="18"/>
  <c r="AD21" i="18"/>
  <c r="AE20" i="18"/>
  <c r="AD20" i="18"/>
  <c r="AE19" i="18"/>
  <c r="AF19" i="18" s="1"/>
  <c r="AD19" i="18"/>
  <c r="AE18" i="18"/>
  <c r="AD18" i="18"/>
  <c r="AE17" i="18"/>
  <c r="AF17" i="18" s="1"/>
  <c r="AD17" i="18"/>
  <c r="AE16" i="18"/>
  <c r="AF16" i="18" s="1"/>
  <c r="F15" i="18"/>
  <c r="AD15" i="18" s="1"/>
  <c r="AJ14" i="18"/>
  <c r="R13" i="18" s="1"/>
  <c r="AI14" i="18"/>
  <c r="N13" i="18" s="1"/>
  <c r="AE13" i="18" s="1"/>
  <c r="AE14" i="18"/>
  <c r="AD14" i="18"/>
  <c r="P12" i="18"/>
  <c r="F12" i="18"/>
  <c r="AD12" i="18" s="1"/>
  <c r="AE11" i="18"/>
  <c r="AD11" i="18"/>
  <c r="H10" i="18"/>
  <c r="H47" i="18" s="1"/>
  <c r="F10" i="18"/>
  <c r="BG9" i="18"/>
  <c r="T10" i="18" s="1"/>
  <c r="T47" i="18" s="1"/>
  <c r="BF9" i="18"/>
  <c r="R10" i="18" s="1"/>
  <c r="BE9" i="18"/>
  <c r="BD9" i="18"/>
  <c r="BC9" i="18"/>
  <c r="BB9" i="18"/>
  <c r="BA9" i="18"/>
  <c r="AZ9" i="18"/>
  <c r="AY9" i="18"/>
  <c r="AX9" i="18"/>
  <c r="AW9" i="18"/>
  <c r="AV9" i="18"/>
  <c r="AU9" i="18"/>
  <c r="N10" i="18" s="1"/>
  <c r="AT9" i="18"/>
  <c r="AS9" i="18"/>
  <c r="AR9" i="18"/>
  <c r="AQ9" i="18"/>
  <c r="AP9" i="18"/>
  <c r="AO9" i="18"/>
  <c r="AN9" i="18"/>
  <c r="AM9" i="18"/>
  <c r="AF26" i="18" l="1"/>
  <c r="AF21" i="18"/>
  <c r="AF11" i="18"/>
  <c r="N47" i="18"/>
  <c r="AF45" i="18"/>
  <c r="AF40" i="18"/>
  <c r="AF41" i="18"/>
  <c r="AF42" i="18"/>
  <c r="AF14" i="18"/>
  <c r="P10" i="18"/>
  <c r="P47" i="18" s="1"/>
  <c r="AF39" i="18"/>
  <c r="AF34" i="18"/>
  <c r="AF27" i="18"/>
  <c r="AF35" i="18"/>
  <c r="J10" i="18"/>
  <c r="J47" i="18" s="1"/>
  <c r="AE12" i="18"/>
  <c r="AF12" i="18" s="1"/>
  <c r="AF18" i="18"/>
  <c r="AF24" i="18"/>
  <c r="AF20" i="18"/>
  <c r="AF28" i="18"/>
  <c r="AF22" i="18"/>
  <c r="L10" i="18"/>
  <c r="L47" i="18" s="1"/>
  <c r="AD10" i="18"/>
  <c r="AE30" i="18"/>
  <c r="AF30" i="18" s="1"/>
  <c r="AD30" i="18"/>
  <c r="AE31" i="18"/>
  <c r="AD31" i="18"/>
  <c r="R47" i="18"/>
  <c r="AE15" i="18"/>
  <c r="AF15" i="18" s="1"/>
  <c r="AE36" i="18"/>
  <c r="AF36" i="18" s="1"/>
  <c r="AE43" i="18"/>
  <c r="AF43" i="18" s="1"/>
  <c r="AE10" i="18"/>
  <c r="AD13" i="18"/>
  <c r="AF13" i="18" s="1"/>
  <c r="F47" i="18"/>
  <c r="AD47" i="18" l="1"/>
  <c r="AF10" i="18"/>
  <c r="AE47" i="18"/>
  <c r="AF31" i="18"/>
  <c r="BG9" i="16"/>
  <c r="T10" i="16" s="1"/>
  <c r="T47" i="16" s="1"/>
  <c r="I12" i="17"/>
  <c r="S72" i="3" s="1"/>
  <c r="AC47" i="16"/>
  <c r="AB47" i="16"/>
  <c r="AA47" i="16"/>
  <c r="Z47" i="16"/>
  <c r="Y47" i="16"/>
  <c r="X47" i="16"/>
  <c r="W47" i="16"/>
  <c r="V47" i="16"/>
  <c r="U47" i="16"/>
  <c r="S47" i="16"/>
  <c r="Q47" i="16"/>
  <c r="O47" i="16"/>
  <c r="M47" i="16"/>
  <c r="K47" i="16"/>
  <c r="I47" i="16"/>
  <c r="G47" i="16"/>
  <c r="E47" i="16"/>
  <c r="D47" i="16"/>
  <c r="D49" i="16" s="1"/>
  <c r="D50" i="16" s="1"/>
  <c r="C47" i="16"/>
  <c r="AE45" i="16"/>
  <c r="AD45" i="16"/>
  <c r="AE44" i="16"/>
  <c r="AD44" i="16"/>
  <c r="P43" i="16"/>
  <c r="AE43" i="16" s="1"/>
  <c r="AE42" i="16"/>
  <c r="AF42" i="16" s="1"/>
  <c r="AD42" i="16"/>
  <c r="AE41" i="16"/>
  <c r="AF41" i="16" s="1"/>
  <c r="AD41" i="16"/>
  <c r="AE40" i="16"/>
  <c r="AF40" i="16" s="1"/>
  <c r="AD40" i="16"/>
  <c r="F39" i="16"/>
  <c r="AE39" i="16" s="1"/>
  <c r="AE38" i="16"/>
  <c r="AD38" i="16"/>
  <c r="F37" i="16"/>
  <c r="AE37" i="16" s="1"/>
  <c r="F36" i="16"/>
  <c r="AE36" i="16" s="1"/>
  <c r="AF35" i="16"/>
  <c r="AE35" i="16"/>
  <c r="AD35" i="16"/>
  <c r="AE34" i="16"/>
  <c r="AF34" i="16" s="1"/>
  <c r="AD34" i="16"/>
  <c r="AE33" i="16"/>
  <c r="AF33" i="16" s="1"/>
  <c r="AE32" i="16"/>
  <c r="AD32" i="16"/>
  <c r="AI31" i="16"/>
  <c r="R31" i="16" s="1"/>
  <c r="AI30" i="16"/>
  <c r="P30" i="16" s="1"/>
  <c r="AE29" i="16"/>
  <c r="AD29" i="16"/>
  <c r="AE28" i="16"/>
  <c r="AF28" i="16" s="1"/>
  <c r="AD28" i="16"/>
  <c r="AE27" i="16"/>
  <c r="AD27" i="16"/>
  <c r="AE26" i="16"/>
  <c r="AF26" i="16" s="1"/>
  <c r="AD26" i="16"/>
  <c r="AE25" i="16"/>
  <c r="AD25" i="16"/>
  <c r="AE24" i="16"/>
  <c r="AF24" i="16" s="1"/>
  <c r="AD24" i="16"/>
  <c r="AE23" i="16"/>
  <c r="AD23" i="16"/>
  <c r="AE22" i="16"/>
  <c r="AF22" i="16" s="1"/>
  <c r="AD22" i="16"/>
  <c r="AE21" i="16"/>
  <c r="AD21" i="16"/>
  <c r="AE20" i="16"/>
  <c r="AF20" i="16" s="1"/>
  <c r="AD20" i="16"/>
  <c r="AE19" i="16"/>
  <c r="AF19" i="16" s="1"/>
  <c r="AD19" i="16"/>
  <c r="AE18" i="16"/>
  <c r="AF18" i="16" s="1"/>
  <c r="AD18" i="16"/>
  <c r="AE17" i="16"/>
  <c r="AD17" i="16"/>
  <c r="AE16" i="16"/>
  <c r="AF16" i="16" s="1"/>
  <c r="F15" i="16"/>
  <c r="AE15" i="16" s="1"/>
  <c r="AJ14" i="16"/>
  <c r="R13" i="16" s="1"/>
  <c r="AI14" i="16"/>
  <c r="N13" i="16" s="1"/>
  <c r="AE14" i="16"/>
  <c r="AF14" i="16" s="1"/>
  <c r="AD14" i="16"/>
  <c r="P12" i="16"/>
  <c r="F12" i="16"/>
  <c r="AE12" i="16" s="1"/>
  <c r="AE11" i="16"/>
  <c r="AD11" i="16"/>
  <c r="H10" i="16"/>
  <c r="H47" i="16" s="1"/>
  <c r="F10" i="16"/>
  <c r="BF9" i="16"/>
  <c r="BE9" i="16"/>
  <c r="BD9" i="16"/>
  <c r="BC9" i="16"/>
  <c r="BB9" i="16"/>
  <c r="BA9" i="16"/>
  <c r="AZ9" i="16"/>
  <c r="P10" i="16" s="1"/>
  <c r="AY9" i="16"/>
  <c r="AX9" i="16"/>
  <c r="AW9" i="16"/>
  <c r="AV9" i="16"/>
  <c r="AU9" i="16"/>
  <c r="AT9" i="16"/>
  <c r="L10" i="16" s="1"/>
  <c r="L47" i="16" s="1"/>
  <c r="AS9" i="16"/>
  <c r="AR9" i="16"/>
  <c r="AQ9" i="16"/>
  <c r="AP9" i="16"/>
  <c r="AO9" i="16"/>
  <c r="AN9" i="16"/>
  <c r="AM9" i="16"/>
  <c r="J10" i="16" s="1"/>
  <c r="J47" i="16" s="1"/>
  <c r="AF12" i="16" l="1"/>
  <c r="AF29" i="16"/>
  <c r="AD37" i="16"/>
  <c r="AF37" i="16" s="1"/>
  <c r="N10" i="16"/>
  <c r="N47" i="16" s="1"/>
  <c r="AF32" i="16"/>
  <c r="AF38" i="16"/>
  <c r="AF44" i="16"/>
  <c r="AF25" i="16"/>
  <c r="AF17" i="16"/>
  <c r="AE10" i="16"/>
  <c r="AF21" i="16"/>
  <c r="AD12" i="16"/>
  <c r="AF27" i="16"/>
  <c r="AF45" i="16"/>
  <c r="AF11" i="16"/>
  <c r="AF23" i="16"/>
  <c r="AE13" i="16"/>
  <c r="R10" i="16"/>
  <c r="R47" i="16" s="1"/>
  <c r="AF47" i="18"/>
  <c r="D52" i="18"/>
  <c r="AF36" i="16"/>
  <c r="AF39" i="16"/>
  <c r="AD30" i="16"/>
  <c r="AE30" i="16"/>
  <c r="AE31" i="16"/>
  <c r="AD31" i="16"/>
  <c r="AD13" i="16"/>
  <c r="P47" i="16"/>
  <c r="AD39" i="16"/>
  <c r="AD15" i="16"/>
  <c r="AF15" i="16" s="1"/>
  <c r="AD36" i="16"/>
  <c r="AD43" i="16"/>
  <c r="AF43" i="16" s="1"/>
  <c r="F47" i="16"/>
  <c r="AD10" i="16"/>
  <c r="U254" i="3"/>
  <c r="U71" i="3"/>
  <c r="AF13" i="16" l="1"/>
  <c r="AF30" i="16"/>
  <c r="D53" i="18"/>
  <c r="D55" i="18"/>
  <c r="AF31" i="16"/>
  <c r="AD47" i="16"/>
  <c r="AF10" i="16"/>
  <c r="AE47" i="16"/>
  <c r="AI31" i="14"/>
  <c r="R31" i="14" s="1"/>
  <c r="AE44" i="14"/>
  <c r="AF44" i="14" s="1"/>
  <c r="AD44" i="14"/>
  <c r="BE9" i="14"/>
  <c r="R10" i="14" s="1"/>
  <c r="BF9" i="14"/>
  <c r="AJ14" i="14"/>
  <c r="R13" i="14" s="1"/>
  <c r="AI14" i="14"/>
  <c r="N13" i="14" s="1"/>
  <c r="AE32" i="14"/>
  <c r="AE33" i="14"/>
  <c r="AF33" i="14" s="1"/>
  <c r="AE34" i="14"/>
  <c r="AE35" i="14"/>
  <c r="AE38" i="14"/>
  <c r="AE40" i="14"/>
  <c r="AE41" i="14"/>
  <c r="AE42" i="14"/>
  <c r="AE16" i="14"/>
  <c r="AF16" i="14" s="1"/>
  <c r="AE17" i="14"/>
  <c r="AE18" i="14"/>
  <c r="AF18" i="14" s="1"/>
  <c r="AE19" i="14"/>
  <c r="AE20" i="14"/>
  <c r="AE21" i="14"/>
  <c r="AE22" i="14"/>
  <c r="AE23" i="14"/>
  <c r="AE24" i="14"/>
  <c r="AF24" i="14" s="1"/>
  <c r="AE25" i="14"/>
  <c r="AE26" i="14"/>
  <c r="AE27" i="14"/>
  <c r="AE28" i="14"/>
  <c r="AF28" i="14" s="1"/>
  <c r="AE29" i="14"/>
  <c r="AE30" i="14"/>
  <c r="AE14" i="14"/>
  <c r="AE11" i="14"/>
  <c r="AD11" i="14"/>
  <c r="I41" i="15"/>
  <c r="I20" i="15"/>
  <c r="S71" i="3" s="1"/>
  <c r="AC47" i="14"/>
  <c r="AB47" i="14"/>
  <c r="AA47" i="14"/>
  <c r="Z47" i="14"/>
  <c r="Y47" i="14"/>
  <c r="X47" i="14"/>
  <c r="W47" i="14"/>
  <c r="V47" i="14"/>
  <c r="U47" i="14"/>
  <c r="T47" i="14"/>
  <c r="S47" i="14"/>
  <c r="Q47" i="14"/>
  <c r="O47" i="14"/>
  <c r="M47" i="14"/>
  <c r="K47" i="14"/>
  <c r="I47" i="14"/>
  <c r="G47" i="14"/>
  <c r="E47" i="14"/>
  <c r="D47" i="14"/>
  <c r="D49" i="14" s="1"/>
  <c r="D50" i="14" s="1"/>
  <c r="C47" i="14"/>
  <c r="AE45" i="14"/>
  <c r="AD45" i="14"/>
  <c r="P43" i="14"/>
  <c r="AE43" i="14" s="1"/>
  <c r="AD42" i="14"/>
  <c r="AD41" i="14"/>
  <c r="AF41" i="14" s="1"/>
  <c r="AD40" i="14"/>
  <c r="F39" i="14"/>
  <c r="AE39" i="14" s="1"/>
  <c r="AD38" i="14"/>
  <c r="F37" i="14"/>
  <c r="AE37" i="14" s="1"/>
  <c r="F36" i="14"/>
  <c r="AE36" i="14" s="1"/>
  <c r="AD35" i="14"/>
  <c r="AF35" i="14" s="1"/>
  <c r="AD34" i="14"/>
  <c r="AD32" i="14"/>
  <c r="AI30" i="14"/>
  <c r="P30" i="14" s="1"/>
  <c r="AD29" i="14"/>
  <c r="AD28" i="14"/>
  <c r="AD27" i="14"/>
  <c r="AF27" i="14" s="1"/>
  <c r="AD26" i="14"/>
  <c r="AD25" i="14"/>
  <c r="AD24" i="14"/>
  <c r="AD23" i="14"/>
  <c r="AD22" i="14"/>
  <c r="AD21" i="14"/>
  <c r="AF21" i="14" s="1"/>
  <c r="AD20" i="14"/>
  <c r="AD19" i="14"/>
  <c r="AF19" i="14" s="1"/>
  <c r="AD18" i="14"/>
  <c r="AD17" i="14"/>
  <c r="AD15" i="14"/>
  <c r="F15" i="14"/>
  <c r="AE15" i="14" s="1"/>
  <c r="AD14" i="14"/>
  <c r="AF14" i="14" s="1"/>
  <c r="P12" i="14"/>
  <c r="AD12" i="14" s="1"/>
  <c r="F12" i="14"/>
  <c r="AE12" i="14" s="1"/>
  <c r="H10" i="14"/>
  <c r="F10" i="14"/>
  <c r="BD9" i="14"/>
  <c r="BC9" i="14"/>
  <c r="BB9" i="14"/>
  <c r="BA9" i="14"/>
  <c r="AZ9" i="14"/>
  <c r="AY9" i="14"/>
  <c r="AX9" i="14"/>
  <c r="AW9" i="14"/>
  <c r="AV9" i="14"/>
  <c r="AU9" i="14"/>
  <c r="N10" i="14" s="1"/>
  <c r="AT9" i="14"/>
  <c r="AS9" i="14"/>
  <c r="AR9" i="14"/>
  <c r="AQ9" i="14"/>
  <c r="AP9" i="14"/>
  <c r="AO9" i="14"/>
  <c r="AN9" i="14"/>
  <c r="AM9" i="14"/>
  <c r="R47" i="14" l="1"/>
  <c r="AE31" i="14"/>
  <c r="AE13" i="14"/>
  <c r="AD13" i="14"/>
  <c r="AF17" i="14"/>
  <c r="AF26" i="14"/>
  <c r="L10" i="14"/>
  <c r="L47" i="14" s="1"/>
  <c r="AF22" i="14"/>
  <c r="AF38" i="14"/>
  <c r="AF11" i="14"/>
  <c r="N47" i="14"/>
  <c r="J10" i="14"/>
  <c r="J47" i="14" s="1"/>
  <c r="P10" i="14"/>
  <c r="AF20" i="14"/>
  <c r="AF42" i="14"/>
  <c r="AF25" i="14"/>
  <c r="AF47" i="16"/>
  <c r="D52" i="16"/>
  <c r="AD31" i="14"/>
  <c r="AF31" i="14" s="1"/>
  <c r="AF45" i="14"/>
  <c r="AF40" i="14"/>
  <c r="AF34" i="14"/>
  <c r="AF29" i="14"/>
  <c r="AF23" i="14"/>
  <c r="AF32" i="14"/>
  <c r="AF15" i="14"/>
  <c r="AD30" i="14"/>
  <c r="P47" i="14"/>
  <c r="AF13" i="14"/>
  <c r="AF39" i="14"/>
  <c r="F47" i="14"/>
  <c r="AF12" i="14"/>
  <c r="AD37" i="14"/>
  <c r="AF37" i="14" s="1"/>
  <c r="AD39" i="14"/>
  <c r="H47" i="14"/>
  <c r="AD36" i="14"/>
  <c r="AF36" i="14" s="1"/>
  <c r="AD43" i="14"/>
  <c r="AF43" i="14" s="1"/>
  <c r="D189" i="3"/>
  <c r="U70" i="3"/>
  <c r="AE10" i="14" l="1"/>
  <c r="AD10" i="14"/>
  <c r="D55" i="16"/>
  <c r="D53" i="16"/>
  <c r="AF30" i="14"/>
  <c r="AE47" i="14"/>
  <c r="AF10" i="14"/>
  <c r="AD47" i="14"/>
  <c r="AE11" i="12"/>
  <c r="AF11" i="12" s="1"/>
  <c r="AE14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1" i="12"/>
  <c r="AE32" i="12"/>
  <c r="AE33" i="12"/>
  <c r="AF33" i="12" s="1"/>
  <c r="AE34" i="12"/>
  <c r="AE35" i="12"/>
  <c r="AE38" i="12"/>
  <c r="AE40" i="12"/>
  <c r="AE41" i="12"/>
  <c r="AE42" i="12"/>
  <c r="AD43" i="12"/>
  <c r="P43" i="12"/>
  <c r="AE43" i="12" s="1"/>
  <c r="AF43" i="12" s="1"/>
  <c r="AI30" i="12"/>
  <c r="P30" i="12" s="1"/>
  <c r="AD30" i="12" s="1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AN9" i="12"/>
  <c r="AM9" i="12"/>
  <c r="P12" i="12"/>
  <c r="D12" i="13"/>
  <c r="I61" i="13"/>
  <c r="S70" i="3" s="1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M46" i="12"/>
  <c r="K46" i="12"/>
  <c r="I46" i="12"/>
  <c r="G46" i="12"/>
  <c r="E46" i="12"/>
  <c r="D46" i="12"/>
  <c r="D48" i="12" s="1"/>
  <c r="D49" i="12" s="1"/>
  <c r="C46" i="12"/>
  <c r="AE44" i="12"/>
  <c r="AD44" i="12"/>
  <c r="AD42" i="12"/>
  <c r="AD41" i="12"/>
  <c r="AD40" i="12"/>
  <c r="F39" i="12"/>
  <c r="AE39" i="12" s="1"/>
  <c r="AD38" i="12"/>
  <c r="F37" i="12"/>
  <c r="AE37" i="12" s="1"/>
  <c r="F36" i="12"/>
  <c r="AE36" i="12" s="1"/>
  <c r="AD35" i="12"/>
  <c r="AD34" i="12"/>
  <c r="AD32" i="12"/>
  <c r="AD31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F16" i="12"/>
  <c r="F15" i="12"/>
  <c r="AE15" i="12" s="1"/>
  <c r="AD14" i="12"/>
  <c r="N13" i="12"/>
  <c r="AE13" i="12" s="1"/>
  <c r="F12" i="12"/>
  <c r="AE12" i="12" s="1"/>
  <c r="AD11" i="12"/>
  <c r="H10" i="12"/>
  <c r="F10" i="12"/>
  <c r="AD15" i="12" l="1"/>
  <c r="N10" i="12"/>
  <c r="N46" i="12" s="1"/>
  <c r="AE30" i="12"/>
  <c r="AF30" i="12" s="1"/>
  <c r="J10" i="12"/>
  <c r="L10" i="12"/>
  <c r="L46" i="12" s="1"/>
  <c r="P10" i="12"/>
  <c r="P46" i="12" s="1"/>
  <c r="AF47" i="14"/>
  <c r="D52" i="14"/>
  <c r="AF35" i="12"/>
  <c r="AF32" i="12"/>
  <c r="AF44" i="12"/>
  <c r="AF17" i="12"/>
  <c r="AF20" i="12"/>
  <c r="AF23" i="12"/>
  <c r="AF26" i="12"/>
  <c r="AF29" i="12"/>
  <c r="AF34" i="12"/>
  <c r="AF42" i="12"/>
  <c r="AD10" i="12"/>
  <c r="AD36" i="12"/>
  <c r="AF36" i="12" s="1"/>
  <c r="AF15" i="12"/>
  <c r="AF40" i="12"/>
  <c r="AD37" i="12"/>
  <c r="AF37" i="12" s="1"/>
  <c r="F46" i="12"/>
  <c r="AF41" i="12"/>
  <c r="AF14" i="12"/>
  <c r="AF18" i="12"/>
  <c r="AF21" i="12"/>
  <c r="AF24" i="12"/>
  <c r="AF27" i="12"/>
  <c r="AF19" i="12"/>
  <c r="AF22" i="12"/>
  <c r="AF25" i="12"/>
  <c r="AF28" i="12"/>
  <c r="AF31" i="12"/>
  <c r="AF38" i="12"/>
  <c r="AD13" i="12"/>
  <c r="AF13" i="12" s="1"/>
  <c r="H46" i="12"/>
  <c r="AD12" i="12"/>
  <c r="AF12" i="12" s="1"/>
  <c r="AD39" i="12"/>
  <c r="AF39" i="12" s="1"/>
  <c r="J46" i="12" l="1"/>
  <c r="AE10" i="12"/>
  <c r="D53" i="14"/>
  <c r="D55" i="14"/>
  <c r="AD46" i="12"/>
  <c r="AE46" i="12"/>
  <c r="AF10" i="12"/>
  <c r="D51" i="12" l="1"/>
  <c r="AF46" i="12"/>
  <c r="D54" i="12" l="1"/>
  <c r="D52" i="12"/>
  <c r="AE41" i="10" l="1"/>
  <c r="AF41" i="10" s="1"/>
  <c r="AE42" i="10"/>
  <c r="AF42" i="10" s="1"/>
  <c r="AD41" i="10"/>
  <c r="AD42" i="10"/>
  <c r="AE30" i="10" l="1"/>
  <c r="AE31" i="10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4" i="10"/>
  <c r="AE15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D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F43" i="10" s="1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D14" i="10"/>
  <c r="F12" i="10"/>
  <c r="AD12" i="10" s="1"/>
  <c r="AD11" i="10"/>
  <c r="AF11" i="10" s="1"/>
  <c r="L10" i="10"/>
  <c r="L45" i="10" s="1"/>
  <c r="H10" i="10"/>
  <c r="F10" i="10"/>
  <c r="AE10" i="10" s="1"/>
  <c r="AE13" i="10" l="1"/>
  <c r="AE12" i="10"/>
  <c r="AF27" i="10"/>
  <c r="U69" i="3"/>
  <c r="S69" i="3"/>
  <c r="AF31" i="10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13" i="10"/>
  <c r="AF36" i="10"/>
  <c r="AE45" i="10"/>
  <c r="AF12" i="10"/>
  <c r="AD15" i="10"/>
  <c r="AF15" i="10" s="1"/>
  <c r="AD37" i="10"/>
  <c r="AF37" i="10" s="1"/>
  <c r="AD10" i="10"/>
  <c r="AD39" i="10"/>
  <c r="AF39" i="10" s="1"/>
  <c r="F45" i="10"/>
  <c r="D134" i="3"/>
  <c r="D50" i="10" l="1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D12" i="8" s="1"/>
  <c r="AE11" i="8"/>
  <c r="AD11" i="8"/>
  <c r="H10" i="8"/>
  <c r="H41" i="8" s="1"/>
  <c r="F10" i="8"/>
  <c r="F41" i="8" l="1"/>
  <c r="AE12" i="8"/>
  <c r="AF12" i="8" s="1"/>
  <c r="AF28" i="8"/>
  <c r="AE10" i="8"/>
  <c r="AE41" i="8" s="1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D36" i="6"/>
  <c r="F35" i="6"/>
  <c r="AD35" i="6" s="1"/>
  <c r="AD34" i="6"/>
  <c r="AF34" i="6" s="1"/>
  <c r="F33" i="6"/>
  <c r="AD33" i="6" s="1"/>
  <c r="F32" i="6"/>
  <c r="AE32" i="6" s="1"/>
  <c r="AE31" i="6"/>
  <c r="AD31" i="6"/>
  <c r="AE30" i="6"/>
  <c r="AD30" i="6"/>
  <c r="AE29" i="6"/>
  <c r="AF29" i="6" s="1"/>
  <c r="AE28" i="6"/>
  <c r="AF28" i="6" s="1"/>
  <c r="AD28" i="6"/>
  <c r="AE27" i="6"/>
  <c r="AF27" i="6" s="1"/>
  <c r="AD27" i="6"/>
  <c r="AE26" i="6"/>
  <c r="AD26" i="6"/>
  <c r="AE25" i="6"/>
  <c r="AF25" i="6" s="1"/>
  <c r="AD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D14" i="6"/>
  <c r="AE13" i="6"/>
  <c r="AF13" i="6" s="1"/>
  <c r="AD13" i="6"/>
  <c r="F12" i="6"/>
  <c r="F38" i="6" s="1"/>
  <c r="AE11" i="6"/>
  <c r="AF11" i="6" s="1"/>
  <c r="AD11" i="6"/>
  <c r="H10" i="6"/>
  <c r="H38" i="6" s="1"/>
  <c r="F10" i="6"/>
  <c r="AE10" i="6" s="1"/>
  <c r="AE35" i="6" l="1"/>
  <c r="AF14" i="6"/>
  <c r="S67" i="3"/>
  <c r="AF18" i="6"/>
  <c r="AE15" i="6"/>
  <c r="AD10" i="6"/>
  <c r="AF36" i="6"/>
  <c r="AF30" i="6"/>
  <c r="AF26" i="6"/>
  <c r="AF24" i="6"/>
  <c r="AF20" i="6"/>
  <c r="AF31" i="6"/>
  <c r="AE33" i="6"/>
  <c r="D49" i="8"/>
  <c r="D47" i="8"/>
  <c r="AF33" i="6"/>
  <c r="AF15" i="6"/>
  <c r="AF35" i="6"/>
  <c r="AD12" i="6"/>
  <c r="AD38" i="6" s="1"/>
  <c r="AD32" i="6"/>
  <c r="AF32" i="6" s="1"/>
  <c r="AF10" i="6"/>
  <c r="AE12" i="6"/>
  <c r="AF12" i="6" s="1"/>
  <c r="AE38" i="6" l="1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E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F13" i="4" l="1"/>
  <c r="AD32" i="4"/>
  <c r="AF32" i="4" s="1"/>
  <c r="F38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D46" i="4" l="1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26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<sst xmlns="http://schemas.openxmlformats.org/spreadsheetml/2006/main" count="2820" uniqueCount="467">
  <si>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</si>
  <si>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</si>
  <si>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</si>
  <si>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</si>
  <si>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</si>
  <si>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</si>
  <si>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</si>
  <si>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</si>
  <si>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</si>
  <si>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</si>
  <si>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</si>
  <si>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</si>
  <si>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</si>
  <si>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</si>
  <si>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</si>
  <si>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</si>
  <si>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</si>
  <si>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</si>
  <si>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</si>
  <si>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</si>
  <si>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</si>
  <si>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</si>
  <si>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</si>
  <si>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</si>
  <si>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</si>
  <si>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</si>
  <si>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</si>
  <si>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</si>
  <si>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</si>
  <si>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</si>
  <si>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</si>
  <si>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</si>
  <si>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</si>
  <si>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</si>
  <si>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</si>
  <si>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</si>
  <si>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</si>
  <si>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</si>
  <si>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</si>
  <si>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</si>
  <si>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</si>
  <si>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</si>
  <si>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</si>
  <si>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</si>
  <si>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</si>
  <si>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</si>
  <si>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</si>
  <si>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</si>
  <si>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</si>
  <si>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</si>
  <si>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</si>
  <si>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</si>
  <si>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</si>
  <si>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</si>
  <si>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</si>
  <si>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</si>
  <si>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</si>
  <si>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</si>
  <si>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</si>
  <si>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</si>
  <si>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</si>
  <si>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</si>
  <si>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</si>
  <si>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</si>
  <si>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</si>
  <si>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</si>
  <si>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</si>
  <si>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</si>
  <si>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</si>
  <si>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</si>
  <si>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</si>
  <si>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</si>
  <si>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</si>
  <si>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</si>
  <si>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</si>
  <si>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</si>
  <si>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</si>
  <si>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</si>
  <si>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</si>
  <si>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</si>
  <si>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</si>
  <si>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</si>
  <si>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</si>
  <si>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</si>
  <si>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</si>
  <si>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</si>
  <si>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</si>
  <si>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</si>
  <si>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</si>
  <si>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</si>
  <si>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</si>
  <si>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</si>
  <si>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</si>
  <si>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</si>
  <si>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</si>
  <si>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</si>
  <si>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</si>
  <si>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</si>
  <si>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</si>
  <si>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</si>
  <si>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</si>
  <si>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</si>
  <si>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</si>
  <si>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</si>
  <si>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</si>
  <si>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</si>
  <si>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</si>
  <si>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</si>
  <si>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</si>
  <si>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</si>
  <si>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</si>
  <si>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</si>
  <si>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</si>
  <si>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</si>
  <si>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</si>
  <si>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</si>
  <si>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</si>
  <si>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</si>
  <si>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</si>
  <si>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</si>
  <si>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</si>
  <si>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</si>
  <si>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</si>
  <si>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</si>
  <si>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</si>
  <si>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</si>
  <si>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</si>
  <si>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</si>
  <si>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</si>
  <si>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</si>
  <si>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</si>
  <si>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</si>
  <si>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</si>
  <si>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</si>
  <si>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</si>
  <si>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</si>
  <si>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</si>
  <si>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</si>
  <si>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</si>
  <si>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</si>
  <si>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</si>
  <si>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</si>
  <si>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</si>
  <si>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</si>
  <si>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</si>
  <si>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</si>
  <si>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</si>
  <si>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</si>
  <si>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</si>
  <si>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</si>
  <si>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</si>
  <si>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</si>
  <si>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</si>
  <si>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</si>
  <si>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</si>
  <si>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</si>
  <si>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</si>
  <si>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</si>
  <si>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</si>
  <si>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</si>
  <si>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</si>
  <si>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</si>
  <si>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</si>
  <si>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</si>
  <si>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</si>
  <si>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</si>
  <si>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</si>
  <si>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</si>
  <si>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</si>
  <si>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</si>
  <si>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</si>
  <si>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</si>
  <si>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</si>
  <si>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</si>
  <si>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</si>
  <si>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</si>
  <si>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</si>
  <si>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</si>
  <si>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</si>
  <si>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</si>
  <si>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</si>
  <si>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</si>
  <si>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</si>
  <si>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</si>
  <si>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</si>
  <si>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</si>
  <si>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</si>
  <si>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</si>
  <si>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</si>
  <si>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</si>
  <si>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</si>
  <si>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</si>
  <si>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</si>
  <si>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</si>
  <si>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</si>
  <si>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</si>
  <si>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</si>
  <si>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</si>
  <si>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</si>
  <si>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</si>
  <si>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</si>
  <si>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</si>
  <si>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</si>
  <si>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</si>
  <si>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</si>
  <si>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</si>
  <si>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</si>
  <si>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</si>
  <si>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</si>
  <si>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</si>
  <si>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</si>
  <si>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</si>
  <si>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</si>
  <si>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</si>
  <si>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</si>
  <si>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</si>
  <si>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</si>
  <si>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</si>
  <si>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</si>
  <si>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</si>
  <si>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</si>
  <si>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</si>
  <si>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</si>
  <si>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</si>
  <si>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</si>
  <si>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</si>
  <si>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</si>
  <si>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</si>
  <si>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</si>
  <si>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</si>
  <si>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</si>
  <si>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</si>
  <si>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</si>
  <si>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</si>
  <si>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</si>
  <si>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</si>
  <si>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</si>
  <si>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</si>
  <si>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</si>
  <si>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</si>
  <si>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</si>
  <si>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</si>
  <si>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</si>
  <si>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</si>
  <si>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</si>
  <si>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</si>
  <si>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</si>
  <si>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</si>
  <si>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</si>
  <si>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</si>
  <si>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</si>
  <si>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</si>
  <si>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</si>
  <si>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</si>
  <si>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</si>
  <si>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</si>
  <si>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</si>
  <si>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</si>
  <si>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</si>
  <si>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</si>
  <si>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</si>
  <si>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</si>
  <si>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</si>
  <si>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</si>
  <si>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</si>
  <si>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</si>
  <si>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</si>
  <si>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</si>
  <si>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</si>
  <si>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</si>
  <si>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</si>
  <si>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</si>
  <si>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</si>
  <si>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</si>
  <si>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</si>
  <si>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</si>
  <si>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</si>
  <si>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</si>
  <si>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</si>
  <si>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</si>
  <si>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</si>
  <si>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</si>
  <si>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</si>
  <si>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</si>
  <si>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</si>
  <si>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</si>
  <si>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</si>
  <si>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</si>
  <si>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</si>
  <si>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</si>
  <si>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</si>
  <si>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</si>
  <si>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</si>
  <si>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</si>
  <si>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</si>
  <si>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</si>
  <si>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</si>
  <si>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</si>
  <si>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</si>
  <si>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</si>
  <si>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</si>
  <si>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</si>
  <si>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</si>
  <si>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</si>
  <si>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</si>
  <si>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</si>
  <si>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</si>
  <si>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</si>
  <si>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</si>
  <si>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</si>
  <si>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</si>
  <si>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</si>
  <si>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</si>
  <si>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</si>
  <si>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</si>
  <si>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</si>
  <si>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</si>
  <si>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</si>
  <si>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</si>
  <si>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</si>
  <si>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</si>
  <si>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</si>
  <si>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</si>
  <si>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</si>
  <si>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</si>
  <si>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</si>
  <si>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</si>
  <si>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</si>
  <si>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</si>
  <si>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</si>
  <si>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</si>
  <si>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</si>
  <si>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</si>
  <si>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</si>
  <si>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</si>
  <si>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</si>
  <si>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</si>
  <si>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</si>
  <si>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</si>
  <si>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</si>
  <si>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</si>
  <si>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</si>
  <si>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</si>
  <si>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</si>
  <si>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</si>
  <si>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</si>
  <si>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</si>
  <si>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</si>
  <si>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</si>
  <si>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</si>
  <si>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</si>
  <si>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</si>
  <si>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</si>
  <si>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</si>
  <si>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</si>
  <si>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</si>
  <si>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</si>
  <si>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</si>
  <si>
    <t>กพ.66</t>
  </si>
  <si>
    <t xml:space="preserve">สรุปผลการจัดซื้อจัดจ้างกับผู้ประกอบการ SMEs สะสม ม.ค.66 </t>
  </si>
  <si>
    <t xml:space="preserve">สรุปผลการจัดซื้อจัดจ้างกับผู้ประกอบการ SMEs สะสม ก.พ.66 </t>
  </si>
  <si>
    <t>สรุปผลการดำเนินการจัดซื้อจัดจ้างในรอบเดือน มีนาคม 2566 (วิธีเฉพาะเจาะจง)</t>
  </si>
  <si>
    <t>วันที่ 1-31 มีนาคม 2566</t>
  </si>
  <si>
    <t>สรุปผลการดำเนินการจัดซื้อจัดจ้างในรอบเดือน มีนาคม 2566 (วิธี e-bidding)</t>
  </si>
  <si>
    <t>งานจ้างก่อสร้างวางท่อประปา ในโครงการจัดสรร,ย้ายแนว</t>
  </si>
  <si>
    <t>ท่อประปา, ติดตั้งหัวดับเพลิง และงานที่เกี่ยวข้อง</t>
  </si>
  <si>
    <t>PO 3300058663</t>
  </si>
  <si>
    <t>ลงวันที่ 8 มีนาคม 2566</t>
  </si>
  <si>
    <t>สัญญาเลขที่ สสท.(ธ) 1/2566</t>
  </si>
  <si>
    <t>งานจ้างผลิตพร้อมติดตั้งป้ายประชาสัมพันธ์ สสท.</t>
  </si>
  <si>
    <t>ร้าน พี.พี.แอดเวอร์ไทซิ่ง (ไม่เข้าร่วมระบบภาษีมูลค่าเพิ่ม)</t>
  </si>
  <si>
    <t>44,720.00 (ไม่เข้าร่วมระบบภาษีมูลค่าเพิ่ม)</t>
  </si>
  <si>
    <t>เลขที่ สสท. 13/2566</t>
  </si>
  <si>
    <t>PO 3300058813</t>
  </si>
  <si>
    <t>ร้าน ไฮไซน์ สตูดิโอ</t>
  </si>
  <si>
    <t>ลงวันที่ 17 มีนาคม 2566</t>
  </si>
  <si>
    <t>ร้าน นคร โตเกียว</t>
  </si>
  <si>
    <t>บจก.ดี ลัคกี้ อินเตอร์ พริ้นติ้ง แอนด์ เซอร์วิส</t>
  </si>
  <si>
    <t>PO 3300058853</t>
  </si>
  <si>
    <t>สัญญาเลขที่ ป.05-24(66)</t>
  </si>
  <si>
    <t>ลงวันที่ 21 มีนาคม 2566</t>
  </si>
  <si>
    <t>งานซื้อเครืองวัดความเข้มแสงสว่าง (Lux Meter) ของ สสท.</t>
  </si>
  <si>
    <t>บจก.ทีซี ไซเอนซ์ (สำนักงานใหญ่)</t>
  </si>
  <si>
    <t>เลขที่ สสท.14/2566</t>
  </si>
  <si>
    <t>บจก.ชิงหัว อินเตอร์เทรด (สำนักงานใหญ่)</t>
  </si>
  <si>
    <t>PO 3300059001</t>
  </si>
  <si>
    <t>ลงวันที่ 31 มีนาคม 2566</t>
  </si>
  <si>
    <t>บจก.มาเทอร์โน่</t>
  </si>
  <si>
    <t>งานซื้อหมึกพิมพ์ ของ สสท. จำนวน 147 กล่อง            เลขที่ สสท.(จซ) 1/2566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</si>
  <si>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</si>
  <si>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</si>
  <si>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3300059009</t>
  </si>
  <si>
    <t>บจก.พี.พี. พริ้นเตอร์แอนด์ซัพพลาย</t>
  </si>
  <si>
    <t>PO 3300059010</t>
  </si>
  <si>
    <t>PO 3300058798</t>
  </si>
  <si>
    <t>สัญญาเลขที่ ป.05-17(66)</t>
  </si>
  <si>
    <t>ลงวันที่ 16 มีนาคม 2566</t>
  </si>
  <si>
    <t>PO 3300058865</t>
  </si>
  <si>
    <t>สัญญาเลขที่ ป.05-18(66)</t>
  </si>
  <si>
    <t>ลงวันที่ 22 มีนาคม 2566</t>
  </si>
  <si>
    <t>PO 3300058907</t>
  </si>
  <si>
    <t>สัญญาเลขที่ ป.05-19(66)</t>
  </si>
  <si>
    <t>ลงวันที่ 24 มีนาคม 2566</t>
  </si>
  <si>
    <t>PO 3300059014</t>
  </si>
  <si>
    <t>สัญญาเลขที่ ป.05-21(66)</t>
  </si>
  <si>
    <t xml:space="preserve">สรุปผลการจัดซื้อจัดจ้างกับผู้ประกอบการ SMEs สะสม มี.ค.66 </t>
  </si>
  <si>
    <t xml:space="preserve">งบลงทุน - งานขยายเขต - รับจ้างงาน </t>
  </si>
  <si>
    <t>งบทำการ - ค่าจ้างเหมาบริการ</t>
  </si>
  <si>
    <t>งานซื้อเครื่องวัดความเข้มแสง (Lux Meter)</t>
  </si>
  <si>
    <t>ค่าวัสดุคอมพิวเตอร์ และวัสดุไฟฟ้า วิทยุ (งานซื้อหมึกพิมพ์ฯ)</t>
  </si>
  <si>
    <t>มีค.66</t>
  </si>
  <si>
    <t>(กรณีเร่งด่วน) พื้นที่เขตบางรัก และเขตบางคอแหลม</t>
  </si>
  <si>
    <t>PO 3300059044</t>
  </si>
  <si>
    <t>สัญญาเลขที่ สสท.(ก) 1/2566</t>
  </si>
  <si>
    <t>ลงวันที่ 3 เมษายน 2566</t>
  </si>
  <si>
    <t>PO 3300059110</t>
  </si>
  <si>
    <t>สัญญาเลขที่ ป.05-23(66)</t>
  </si>
  <si>
    <t>ลงวันที่ 7 เมษายน 2566</t>
  </si>
  <si>
    <t>งานจ้างซ่อมประตูอัตโนมัติ ทางเข้าอาคารสำนักงานชั้น 1</t>
  </si>
  <si>
    <t>บจก.ชิโนว์ชา</t>
  </si>
  <si>
    <t>สสท. สัญญาเลขที่ สสท. 15/2566</t>
  </si>
  <si>
    <t>บจก.อิเล็คทริค ออโต้คีย์ (สำนักงานใหญ่)</t>
  </si>
  <si>
    <t>PO 3300059227</t>
  </si>
  <si>
    <t>ลงวันที่ 20 เมษายน 2566</t>
  </si>
  <si>
    <t>บจก.10 กันยา</t>
  </si>
  <si>
    <t>สรุปผลการดำเนินการจัดซื้อจัดจ้างในรอบเดือน เมษายน 2566 (วิธีเฉพาะเจาะจง)</t>
  </si>
  <si>
    <t>วันที่ 1-30 เมษายน 2566</t>
  </si>
  <si>
    <t>สรุปผลการดำเนินการจัดซื้อจัดจ้างในรอบเดือน เมษายน 2566 (วิธี e-bidding)</t>
  </si>
  <si>
    <t>สัญญาเลขที่ ป.05-20(66)</t>
  </si>
  <si>
    <t>บจก.โชควิลัยทรัพย์</t>
  </si>
  <si>
    <t>ลงวันที่ 5 เมษายน 2566</t>
  </si>
  <si>
    <t>งานซื้อลิฟต์โดยสารสำหรับอาคาร 5 ชั้น พร้อมติดตั้งและ</t>
  </si>
  <si>
    <t>บจก.ดีทรัสส์ กรุ๊ป</t>
  </si>
  <si>
    <t>รื้อถอนลิฟต์โดยสารเดิม ณ อาคารสำนักงานประปา</t>
  </si>
  <si>
    <t>บจก.เอเชียน เอเลเวเตอร์</t>
  </si>
  <si>
    <t>สาขาทุ่งมหาเมฆ เลขที่ สสท.10/2566</t>
  </si>
  <si>
    <t>บจก.อีซีจี คอร์ปอเรชั่น</t>
  </si>
  <si>
    <t>PO 3300059329</t>
  </si>
  <si>
    <t>บจก.ทีแอล เอ็นจิเนียริ่ง แอนด์ เซอร์วิส</t>
  </si>
  <si>
    <t>ลงวันที่ 28 เมษายน 2566</t>
  </si>
  <si>
    <t>บจก.ไพโอเนียร์ลิฟท์แอนด์เครน</t>
  </si>
  <si>
    <t xml:space="preserve">สรุปผลการจัดซื้อจัดจ้างกับผู้ประกอบการ SMEs สะสม เม.ย.66 </t>
  </si>
  <si>
    <t>ค่าซ่อมแซมและบำรุงรักษาเครื่องตกแต่งและเครื่องใช้สำนักงาน</t>
  </si>
  <si>
    <t>งบทำการ - ค่าซ่อมแซมบำรุงรักษาเครื่องตกแต่งและเครื่องใช้สำนักงาน</t>
  </si>
  <si>
    <t>งบลงทุน - งานเปลี่ยนท่อ - ปรับปรุงกำลังน้ำ</t>
  </si>
  <si>
    <t>งานซื้อลิฟต์โดยสารสำหรับอาคาร 5 ชั้น พร้อมติดตั้งและรื้อถอนฯ</t>
  </si>
  <si>
    <t>PO 3300059082</t>
  </si>
  <si>
    <t>เมย.66</t>
  </si>
  <si>
    <t>หจก.อินแอนด์ออนเซอร์วิส</t>
  </si>
  <si>
    <t>PO 3300059651</t>
  </si>
  <si>
    <t>สัญญาเลขที่ ป.05-25(66)</t>
  </si>
  <si>
    <t>ลงวันที่ 25 พฤษภาคม 2566</t>
  </si>
  <si>
    <t>วันที่ 1-31 พฤษภาคม 2566</t>
  </si>
  <si>
    <t>สรุปผลการดำเนินการจัดซื้อจัดจ้างในรอบเดือน พฤษภาคม 2566 (วิธี e-bidding)</t>
  </si>
  <si>
    <t>พค.66</t>
  </si>
  <si>
    <t>สรุปผลการดำเนินการจัดซื้อจัดจ้างในรอบเดือน มิถุนายน 2566 (วิธี e-bidding)</t>
  </si>
  <si>
    <t>วันที่ 1-30 มิถุนายน 2566</t>
  </si>
  <si>
    <t>PO 3300059790</t>
  </si>
  <si>
    <t>สัญญาเลขที่ ป.05-26(66)</t>
  </si>
  <si>
    <t>ลงวันที่ 2 มิถุนายน 2566</t>
  </si>
  <si>
    <t>PO 3300060090</t>
  </si>
  <si>
    <t>สัญญาเลขที่ ป.05-27(66)</t>
  </si>
  <si>
    <t>ลงวันที่ 28 มิถุนายน 2566</t>
  </si>
  <si>
    <t xml:space="preserve">สรุปผลการจัดซื้อจัดจ้างกับผู้ประกอบการ SMEs สะสม มิ.ย. 66 </t>
  </si>
  <si>
    <t xml:space="preserve">สรุปผลการจัดซื้อจัดจ้างกับผู้ประกอบการ SMEs สะสม พ.ค. 66 </t>
  </si>
  <si>
    <t>รวมทั้งสิ้น 62 รายการ</t>
  </si>
  <si>
    <t>มิย.66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</si>
</sst>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5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3" fillId="2" borderId="11" xfId="0" applyFont="1" applyFill="1" applyBorder="1" applyAlignment="1"/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4" fontId="3" fillId="0" borderId="11" xfId="3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2" fillId="0" borderId="2" xfId="0" applyFont="1" applyBorder="1"/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FE7A8B0-17D2-4A71-A521-8C7FEE669CB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943BD95-A527-4B57-81E1-4C57D461DFC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FA988FD-A532-4463-9F61-C99B6AE4AD6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100841B-528E-40DB-839F-7F3E5D5E933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0961B86-ACBB-4330-A4E0-F98EB2D3A5C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14F0929-F8D7-43AD-B073-9B7CE7EF9C9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051679F-2775-4BA0-8EF7-4BF49374E38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34A5739-B327-48D5-98E3-553417BCE1F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A1733AA-A3EB-474A-9B60-5FACD8981E3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AJ12" sqref="AJ1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36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36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399">
        <v>243162</v>
      </c>
      <c r="G5" s="388"/>
      <c r="H5" s="399">
        <v>23682</v>
      </c>
      <c r="I5" s="388"/>
      <c r="J5" s="399">
        <v>23712</v>
      </c>
      <c r="K5" s="388"/>
      <c r="L5" s="399">
        <v>23743</v>
      </c>
      <c r="M5" s="388"/>
      <c r="N5" s="399">
        <v>23774</v>
      </c>
      <c r="O5" s="388"/>
      <c r="P5" s="392">
        <v>23802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169</v>
      </c>
      <c r="AE5" s="395"/>
      <c r="AF5" s="396"/>
    </row>
    <row r="6" spans="1:36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36" s="73" customFormat="1" ht="54" customHeight="1" x14ac:dyDescent="0.2">
      <c r="A7" s="388"/>
      <c r="B7" s="388"/>
      <c r="C7" s="71" t="s">
        <v>146</v>
      </c>
      <c r="D7" s="72" t="s">
        <v>141</v>
      </c>
      <c r="E7" s="72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8"/>
  <sheetViews>
    <sheetView topLeftCell="A25" zoomScale="60" zoomScaleNormal="60" workbookViewId="0">
      <selection activeCell="F40" sqref="F40:F43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351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253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352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253"/>
      <c r="C5" s="253"/>
      <c r="D5" s="253"/>
      <c r="E5" s="253"/>
      <c r="F5" s="253"/>
      <c r="G5" s="253"/>
      <c r="H5" s="253"/>
      <c r="I5" s="253"/>
      <c r="J5" s="253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250" t="s">
        <v>15</v>
      </c>
      <c r="G7" s="254" t="s">
        <v>16</v>
      </c>
      <c r="H7" s="261" t="s">
        <v>17</v>
      </c>
      <c r="I7" s="11" t="s">
        <v>18</v>
      </c>
      <c r="J7" s="409"/>
      <c r="K7" s="409"/>
      <c r="L7" s="481"/>
      <c r="M7" s="262" t="s">
        <v>19</v>
      </c>
      <c r="N7" s="14" t="s">
        <v>20</v>
      </c>
    </row>
    <row r="8" spans="1:14" ht="21" customHeight="1" x14ac:dyDescent="0.35">
      <c r="A8" s="446">
        <v>1</v>
      </c>
      <c r="B8" s="58" t="s">
        <v>319</v>
      </c>
      <c r="C8" s="431">
        <v>40158</v>
      </c>
      <c r="D8" s="405">
        <v>42969.06</v>
      </c>
      <c r="E8" s="435" t="s">
        <v>21</v>
      </c>
      <c r="F8" s="255" t="s">
        <v>320</v>
      </c>
      <c r="G8" s="254">
        <v>42969.06</v>
      </c>
      <c r="H8" s="451" t="s">
        <v>320</v>
      </c>
      <c r="I8" s="437">
        <v>42969.06</v>
      </c>
      <c r="J8" s="60"/>
      <c r="K8" s="250"/>
      <c r="L8" s="416" t="s">
        <v>355</v>
      </c>
      <c r="M8" s="419" t="s">
        <v>23</v>
      </c>
      <c r="N8" s="422"/>
    </row>
    <row r="9" spans="1:14" ht="21" customHeight="1" x14ac:dyDescent="0.35">
      <c r="A9" s="447"/>
      <c r="B9" s="61" t="s">
        <v>118</v>
      </c>
      <c r="C9" s="432"/>
      <c r="D9" s="406"/>
      <c r="E9" s="436"/>
      <c r="F9" s="256" t="s">
        <v>321</v>
      </c>
      <c r="G9" s="258">
        <v>47390.3</v>
      </c>
      <c r="H9" s="452"/>
      <c r="I9" s="412"/>
      <c r="J9" s="260" t="s">
        <v>22</v>
      </c>
      <c r="K9" s="18" t="s">
        <v>322</v>
      </c>
      <c r="L9" s="417"/>
      <c r="M9" s="482"/>
      <c r="N9" s="420"/>
    </row>
    <row r="10" spans="1:14" ht="21" customHeight="1" x14ac:dyDescent="0.35">
      <c r="A10" s="447"/>
      <c r="B10" s="61" t="s">
        <v>323</v>
      </c>
      <c r="C10" s="432"/>
      <c r="D10" s="406"/>
      <c r="E10" s="436"/>
      <c r="F10" s="256" t="s">
        <v>324</v>
      </c>
      <c r="G10" s="258">
        <v>47636.4</v>
      </c>
      <c r="H10" s="452"/>
      <c r="I10" s="412"/>
      <c r="J10" s="260" t="s">
        <v>24</v>
      </c>
      <c r="K10" s="16" t="s">
        <v>325</v>
      </c>
      <c r="L10" s="417"/>
      <c r="M10" s="482"/>
      <c r="N10" s="420"/>
    </row>
    <row r="11" spans="1:14" ht="21" customHeight="1" x14ac:dyDescent="0.35">
      <c r="A11" s="446">
        <v>2</v>
      </c>
      <c r="B11" s="58" t="s">
        <v>33</v>
      </c>
      <c r="C11" s="431">
        <v>320000</v>
      </c>
      <c r="D11" s="405">
        <v>241535</v>
      </c>
      <c r="E11" s="435" t="s">
        <v>21</v>
      </c>
      <c r="F11" s="409" t="s">
        <v>30</v>
      </c>
      <c r="G11" s="470">
        <v>237585</v>
      </c>
      <c r="H11" s="409" t="s">
        <v>30</v>
      </c>
      <c r="I11" s="437">
        <v>237585</v>
      </c>
      <c r="J11" s="60"/>
      <c r="K11" s="250"/>
      <c r="L11" s="416" t="s">
        <v>236</v>
      </c>
      <c r="M11" s="419" t="s">
        <v>23</v>
      </c>
      <c r="N11" s="419"/>
    </row>
    <row r="12" spans="1:14" ht="21" customHeight="1" x14ac:dyDescent="0.35">
      <c r="A12" s="447"/>
      <c r="B12" s="61" t="s">
        <v>37</v>
      </c>
      <c r="C12" s="432"/>
      <c r="D12" s="406"/>
      <c r="E12" s="436"/>
      <c r="F12" s="410"/>
      <c r="G12" s="460"/>
      <c r="H12" s="410"/>
      <c r="I12" s="412"/>
      <c r="J12" s="260" t="s">
        <v>25</v>
      </c>
      <c r="K12" s="18" t="s">
        <v>326</v>
      </c>
      <c r="L12" s="417"/>
      <c r="M12" s="482"/>
      <c r="N12" s="482"/>
    </row>
    <row r="13" spans="1:14" ht="21" customHeight="1" x14ac:dyDescent="0.35">
      <c r="A13" s="447"/>
      <c r="B13" s="61" t="s">
        <v>327</v>
      </c>
      <c r="C13" s="432"/>
      <c r="D13" s="406"/>
      <c r="E13" s="436"/>
      <c r="F13" s="410"/>
      <c r="G13" s="460"/>
      <c r="H13" s="410"/>
      <c r="I13" s="412"/>
      <c r="J13" s="260" t="s">
        <v>24</v>
      </c>
      <c r="K13" s="16" t="s">
        <v>328</v>
      </c>
      <c r="L13" s="417"/>
      <c r="M13" s="482"/>
      <c r="N13" s="482"/>
    </row>
    <row r="14" spans="1:14" ht="21" customHeight="1" x14ac:dyDescent="0.35">
      <c r="A14" s="447"/>
      <c r="B14" s="63"/>
      <c r="C14" s="432"/>
      <c r="D14" s="406"/>
      <c r="E14" s="436"/>
      <c r="F14" s="411"/>
      <c r="G14" s="461"/>
      <c r="H14" s="411"/>
      <c r="I14" s="413"/>
      <c r="J14" s="260"/>
      <c r="K14" s="16"/>
      <c r="L14" s="418"/>
      <c r="M14" s="488"/>
      <c r="N14" s="488"/>
    </row>
    <row r="15" spans="1:14" ht="21" customHeight="1" x14ac:dyDescent="0.35">
      <c r="A15" s="446">
        <v>3</v>
      </c>
      <c r="B15" s="58" t="s">
        <v>329</v>
      </c>
      <c r="C15" s="431">
        <v>37520</v>
      </c>
      <c r="D15" s="405">
        <v>40146.400000000001</v>
      </c>
      <c r="E15" s="435" t="s">
        <v>21</v>
      </c>
      <c r="F15" s="255" t="s">
        <v>73</v>
      </c>
      <c r="G15" s="254">
        <v>40146.400000000001</v>
      </c>
      <c r="H15" s="451" t="s">
        <v>73</v>
      </c>
      <c r="I15" s="437">
        <v>40146.400000000001</v>
      </c>
      <c r="J15" s="60"/>
      <c r="K15" s="250"/>
      <c r="L15" s="416" t="s">
        <v>357</v>
      </c>
      <c r="M15" s="482" t="s">
        <v>23</v>
      </c>
      <c r="N15" s="482"/>
    </row>
    <row r="16" spans="1:14" ht="21" customHeight="1" x14ac:dyDescent="0.35">
      <c r="A16" s="447"/>
      <c r="B16" s="61" t="s">
        <v>330</v>
      </c>
      <c r="C16" s="432"/>
      <c r="D16" s="406"/>
      <c r="E16" s="436"/>
      <c r="F16" s="458" t="s">
        <v>331</v>
      </c>
      <c r="G16" s="460">
        <v>41601.599999999999</v>
      </c>
      <c r="H16" s="452"/>
      <c r="I16" s="412"/>
      <c r="J16" s="260" t="s">
        <v>22</v>
      </c>
      <c r="K16" s="18" t="s">
        <v>332</v>
      </c>
      <c r="L16" s="417"/>
      <c r="M16" s="482"/>
      <c r="N16" s="482"/>
    </row>
    <row r="17" spans="1:14" ht="21" customHeight="1" x14ac:dyDescent="0.35">
      <c r="A17" s="447"/>
      <c r="B17" s="61"/>
      <c r="C17" s="432"/>
      <c r="D17" s="406"/>
      <c r="E17" s="436"/>
      <c r="F17" s="458"/>
      <c r="G17" s="460"/>
      <c r="H17" s="452"/>
      <c r="I17" s="412"/>
      <c r="J17" s="260" t="s">
        <v>24</v>
      </c>
      <c r="K17" s="16" t="s">
        <v>333</v>
      </c>
      <c r="L17" s="417"/>
      <c r="M17" s="482"/>
      <c r="N17" s="482"/>
    </row>
    <row r="18" spans="1:14" ht="21" customHeight="1" x14ac:dyDescent="0.35">
      <c r="A18" s="447"/>
      <c r="B18" s="63"/>
      <c r="C18" s="432"/>
      <c r="D18" s="406"/>
      <c r="E18" s="436"/>
      <c r="F18" s="257" t="s">
        <v>334</v>
      </c>
      <c r="G18" s="259">
        <v>42051</v>
      </c>
      <c r="H18" s="453"/>
      <c r="I18" s="413"/>
      <c r="J18" s="260"/>
      <c r="K18" s="16"/>
      <c r="L18" s="418"/>
      <c r="M18" s="488"/>
      <c r="N18" s="488"/>
    </row>
    <row r="19" spans="1:14" ht="21.75" customHeight="1" x14ac:dyDescent="0.35">
      <c r="A19" s="25"/>
      <c r="B19" s="407" t="s">
        <v>28</v>
      </c>
      <c r="C19" s="407"/>
      <c r="D19" s="407"/>
      <c r="E19" s="407"/>
      <c r="F19" s="407"/>
      <c r="G19" s="407"/>
      <c r="H19" s="408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3"/>
      <c r="C21" s="253"/>
      <c r="D21" s="253"/>
      <c r="E21" s="253"/>
      <c r="F21" s="253"/>
      <c r="G21" s="253"/>
      <c r="H21" s="253"/>
      <c r="I21" s="202"/>
      <c r="J21" s="202"/>
      <c r="K21" s="46"/>
    </row>
    <row r="22" spans="1:14" x14ac:dyDescent="0.35">
      <c r="A22" s="429" t="s">
        <v>353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253" t="s">
        <v>0</v>
      </c>
    </row>
    <row r="23" spans="1:14" x14ac:dyDescent="0.35">
      <c r="A23" s="429" t="s">
        <v>1</v>
      </c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34"/>
    </row>
    <row r="24" spans="1:14" x14ac:dyDescent="0.35">
      <c r="A24" s="429" t="s">
        <v>352</v>
      </c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34"/>
    </row>
    <row r="25" spans="1:14" x14ac:dyDescent="0.35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34"/>
    </row>
    <row r="26" spans="1:14" ht="42" x14ac:dyDescent="0.35">
      <c r="A26" s="471" t="s">
        <v>2</v>
      </c>
      <c r="B26" s="472" t="s">
        <v>3</v>
      </c>
      <c r="C26" s="4" t="s">
        <v>4</v>
      </c>
      <c r="D26" s="5" t="s">
        <v>5</v>
      </c>
      <c r="E26" s="472" t="s">
        <v>6</v>
      </c>
      <c r="F26" s="472" t="s">
        <v>7</v>
      </c>
      <c r="G26" s="472"/>
      <c r="H26" s="473" t="s">
        <v>8</v>
      </c>
      <c r="I26" s="473"/>
      <c r="J26" s="474" t="s">
        <v>9</v>
      </c>
      <c r="K26" s="474" t="s">
        <v>10</v>
      </c>
      <c r="L26" s="475" t="s">
        <v>11</v>
      </c>
      <c r="M26" s="476" t="s">
        <v>12</v>
      </c>
      <c r="N26" s="477"/>
    </row>
    <row r="27" spans="1:14" ht="63" x14ac:dyDescent="0.35">
      <c r="A27" s="462"/>
      <c r="B27" s="472"/>
      <c r="C27" s="6" t="s">
        <v>13</v>
      </c>
      <c r="D27" s="7" t="s">
        <v>14</v>
      </c>
      <c r="E27" s="472"/>
      <c r="F27" s="250" t="s">
        <v>15</v>
      </c>
      <c r="G27" s="254" t="s">
        <v>16</v>
      </c>
      <c r="H27" s="261" t="s">
        <v>17</v>
      </c>
      <c r="I27" s="11" t="s">
        <v>18</v>
      </c>
      <c r="J27" s="409"/>
      <c r="K27" s="409"/>
      <c r="L27" s="475"/>
      <c r="M27" s="262" t="s">
        <v>19</v>
      </c>
      <c r="N27" s="14" t="s">
        <v>20</v>
      </c>
    </row>
    <row r="28" spans="1:14" x14ac:dyDescent="0.35">
      <c r="A28" s="446">
        <v>1</v>
      </c>
      <c r="B28" s="58" t="s">
        <v>335</v>
      </c>
      <c r="C28" s="465">
        <v>934500</v>
      </c>
      <c r="D28" s="465">
        <v>999048</v>
      </c>
      <c r="E28" s="467" t="s">
        <v>34</v>
      </c>
      <c r="F28" s="409" t="s">
        <v>262</v>
      </c>
      <c r="G28" s="437">
        <v>978900</v>
      </c>
      <c r="H28" s="409" t="s">
        <v>262</v>
      </c>
      <c r="I28" s="441">
        <v>976986</v>
      </c>
      <c r="J28" s="41"/>
      <c r="K28" s="41"/>
      <c r="L28" s="416" t="s">
        <v>350</v>
      </c>
      <c r="M28" s="434" t="s">
        <v>23</v>
      </c>
      <c r="N28" s="422"/>
    </row>
    <row r="29" spans="1:14" x14ac:dyDescent="0.35">
      <c r="A29" s="447"/>
      <c r="B29" s="61" t="s">
        <v>336</v>
      </c>
      <c r="C29" s="466"/>
      <c r="D29" s="466"/>
      <c r="E29" s="468"/>
      <c r="F29" s="410"/>
      <c r="G29" s="412"/>
      <c r="H29" s="410"/>
      <c r="I29" s="442"/>
      <c r="J29" s="260" t="s">
        <v>25</v>
      </c>
      <c r="K29" s="18" t="s">
        <v>337</v>
      </c>
      <c r="L29" s="417"/>
      <c r="M29" s="483"/>
      <c r="N29" s="420"/>
    </row>
    <row r="30" spans="1:14" x14ac:dyDescent="0.35">
      <c r="A30" s="447"/>
      <c r="B30" s="61" t="s">
        <v>338</v>
      </c>
      <c r="C30" s="466"/>
      <c r="D30" s="466"/>
      <c r="E30" s="468"/>
      <c r="F30" s="410"/>
      <c r="G30" s="412"/>
      <c r="H30" s="410"/>
      <c r="I30" s="442"/>
      <c r="J30" s="260" t="s">
        <v>24</v>
      </c>
      <c r="K30" s="16" t="s">
        <v>339</v>
      </c>
      <c r="L30" s="417"/>
      <c r="M30" s="483"/>
      <c r="N30" s="420"/>
    </row>
    <row r="31" spans="1:14" x14ac:dyDescent="0.35">
      <c r="A31" s="447"/>
      <c r="B31" s="61"/>
      <c r="C31" s="466"/>
      <c r="D31" s="466"/>
      <c r="E31" s="469"/>
      <c r="F31" s="411"/>
      <c r="G31" s="413"/>
      <c r="H31" s="411"/>
      <c r="I31" s="443"/>
      <c r="J31" s="54"/>
      <c r="K31" s="54"/>
      <c r="L31" s="418"/>
      <c r="M31" s="484"/>
      <c r="N31" s="421"/>
    </row>
    <row r="32" spans="1:14" x14ac:dyDescent="0.35">
      <c r="A32" s="446">
        <v>2</v>
      </c>
      <c r="B32" s="58" t="s">
        <v>33</v>
      </c>
      <c r="C32" s="487">
        <v>4672000</v>
      </c>
      <c r="D32" s="487">
        <v>4622690</v>
      </c>
      <c r="E32" s="467" t="s">
        <v>34</v>
      </c>
      <c r="F32" s="409" t="s">
        <v>205</v>
      </c>
      <c r="G32" s="437">
        <v>4081835</v>
      </c>
      <c r="H32" s="409" t="s">
        <v>205</v>
      </c>
      <c r="I32" s="441">
        <v>4081789</v>
      </c>
      <c r="J32" s="41"/>
      <c r="K32" s="41"/>
      <c r="L32" s="416" t="s">
        <v>36</v>
      </c>
      <c r="M32" s="434" t="s">
        <v>23</v>
      </c>
      <c r="N32" s="422"/>
    </row>
    <row r="33" spans="1:14" x14ac:dyDescent="0.35">
      <c r="A33" s="447"/>
      <c r="B33" s="61" t="s">
        <v>37</v>
      </c>
      <c r="C33" s="466"/>
      <c r="D33" s="466"/>
      <c r="E33" s="468"/>
      <c r="F33" s="410"/>
      <c r="G33" s="412"/>
      <c r="H33" s="410"/>
      <c r="I33" s="442"/>
      <c r="J33" s="260" t="s">
        <v>25</v>
      </c>
      <c r="K33" s="18" t="s">
        <v>340</v>
      </c>
      <c r="L33" s="417"/>
      <c r="M33" s="483"/>
      <c r="N33" s="420"/>
    </row>
    <row r="34" spans="1:14" x14ac:dyDescent="0.35">
      <c r="A34" s="447"/>
      <c r="B34" s="61" t="s">
        <v>341</v>
      </c>
      <c r="C34" s="466"/>
      <c r="D34" s="466"/>
      <c r="E34" s="468"/>
      <c r="F34" s="410"/>
      <c r="G34" s="412"/>
      <c r="H34" s="410"/>
      <c r="I34" s="442"/>
      <c r="J34" s="260" t="s">
        <v>24</v>
      </c>
      <c r="K34" s="16" t="s">
        <v>339</v>
      </c>
      <c r="L34" s="417"/>
      <c r="M34" s="483"/>
      <c r="N34" s="420"/>
    </row>
    <row r="35" spans="1:14" x14ac:dyDescent="0.35">
      <c r="A35" s="448"/>
      <c r="B35" s="63"/>
      <c r="C35" s="466"/>
      <c r="D35" s="466"/>
      <c r="E35" s="469"/>
      <c r="F35" s="411"/>
      <c r="G35" s="413"/>
      <c r="H35" s="411"/>
      <c r="I35" s="443"/>
      <c r="J35" s="42"/>
      <c r="K35" s="42"/>
      <c r="L35" s="418"/>
      <c r="M35" s="484"/>
      <c r="N35" s="421"/>
    </row>
    <row r="36" spans="1:14" x14ac:dyDescent="0.35">
      <c r="A36" s="447">
        <v>3</v>
      </c>
      <c r="B36" s="58" t="s">
        <v>33</v>
      </c>
      <c r="C36" s="487">
        <v>6000000</v>
      </c>
      <c r="D36" s="487">
        <v>5520089</v>
      </c>
      <c r="E36" s="467" t="s">
        <v>34</v>
      </c>
      <c r="F36" s="207" t="s">
        <v>35</v>
      </c>
      <c r="G36" s="252">
        <v>4600000</v>
      </c>
      <c r="H36" s="451" t="s">
        <v>35</v>
      </c>
      <c r="I36" s="441">
        <v>4596896</v>
      </c>
      <c r="J36" s="54"/>
      <c r="K36" s="54"/>
      <c r="L36" s="416" t="s">
        <v>36</v>
      </c>
      <c r="M36" s="434" t="s">
        <v>23</v>
      </c>
      <c r="N36" s="422"/>
    </row>
    <row r="37" spans="1:14" x14ac:dyDescent="0.35">
      <c r="A37" s="447"/>
      <c r="B37" s="61" t="s">
        <v>37</v>
      </c>
      <c r="C37" s="466"/>
      <c r="D37" s="466"/>
      <c r="E37" s="468"/>
      <c r="F37" s="458" t="s">
        <v>232</v>
      </c>
      <c r="G37" s="460">
        <v>4980000</v>
      </c>
      <c r="H37" s="452"/>
      <c r="I37" s="442"/>
      <c r="J37" s="260" t="s">
        <v>22</v>
      </c>
      <c r="K37" s="18" t="s">
        <v>342</v>
      </c>
      <c r="L37" s="417"/>
      <c r="M37" s="483"/>
      <c r="N37" s="420"/>
    </row>
    <row r="38" spans="1:14" x14ac:dyDescent="0.35">
      <c r="A38" s="447"/>
      <c r="B38" s="61" t="s">
        <v>343</v>
      </c>
      <c r="C38" s="466"/>
      <c r="D38" s="466"/>
      <c r="E38" s="468"/>
      <c r="F38" s="458"/>
      <c r="G38" s="460"/>
      <c r="H38" s="452"/>
      <c r="I38" s="442"/>
      <c r="J38" s="260" t="s">
        <v>24</v>
      </c>
      <c r="K38" s="16" t="s">
        <v>344</v>
      </c>
      <c r="L38" s="417"/>
      <c r="M38" s="483"/>
      <c r="N38" s="420"/>
    </row>
    <row r="39" spans="1:14" x14ac:dyDescent="0.35">
      <c r="A39" s="448"/>
      <c r="B39" s="63"/>
      <c r="C39" s="466"/>
      <c r="D39" s="466"/>
      <c r="E39" s="469"/>
      <c r="F39" s="263" t="s">
        <v>205</v>
      </c>
      <c r="G39" s="259">
        <v>5034321</v>
      </c>
      <c r="H39" s="453"/>
      <c r="I39" s="443"/>
      <c r="J39" s="42"/>
      <c r="K39" s="42"/>
      <c r="L39" s="418"/>
      <c r="M39" s="484"/>
      <c r="N39" s="421"/>
    </row>
    <row r="40" spans="1:14" ht="21" customHeight="1" x14ac:dyDescent="0.35">
      <c r="A40" s="430">
        <v>4</v>
      </c>
      <c r="B40" s="58" t="s">
        <v>33</v>
      </c>
      <c r="C40" s="465">
        <v>3150000</v>
      </c>
      <c r="D40" s="465">
        <v>3093221</v>
      </c>
      <c r="E40" s="467" t="s">
        <v>34</v>
      </c>
      <c r="F40" s="451" t="s">
        <v>205</v>
      </c>
      <c r="G40" s="437">
        <v>3090000</v>
      </c>
      <c r="H40" s="451" t="s">
        <v>205</v>
      </c>
      <c r="I40" s="441">
        <v>3076436</v>
      </c>
      <c r="J40" s="60"/>
      <c r="K40" s="250"/>
      <c r="L40" s="416" t="s">
        <v>36</v>
      </c>
      <c r="M40" s="434" t="s">
        <v>23</v>
      </c>
      <c r="N40" s="422"/>
    </row>
    <row r="41" spans="1:14" x14ac:dyDescent="0.35">
      <c r="A41" s="403"/>
      <c r="B41" s="61" t="s">
        <v>37</v>
      </c>
      <c r="C41" s="466"/>
      <c r="D41" s="466"/>
      <c r="E41" s="468"/>
      <c r="F41" s="452"/>
      <c r="G41" s="412"/>
      <c r="H41" s="452"/>
      <c r="I41" s="442"/>
      <c r="J41" s="260" t="s">
        <v>25</v>
      </c>
      <c r="K41" s="18" t="s">
        <v>345</v>
      </c>
      <c r="L41" s="417"/>
      <c r="M41" s="483"/>
      <c r="N41" s="420"/>
    </row>
    <row r="42" spans="1:14" x14ac:dyDescent="0.35">
      <c r="A42" s="403"/>
      <c r="B42" s="61" t="s">
        <v>346</v>
      </c>
      <c r="C42" s="466"/>
      <c r="D42" s="466"/>
      <c r="E42" s="468"/>
      <c r="F42" s="452"/>
      <c r="G42" s="412"/>
      <c r="H42" s="452"/>
      <c r="I42" s="442"/>
      <c r="J42" s="260" t="s">
        <v>24</v>
      </c>
      <c r="K42" s="16" t="s">
        <v>344</v>
      </c>
      <c r="L42" s="417"/>
      <c r="M42" s="483"/>
      <c r="N42" s="420"/>
    </row>
    <row r="43" spans="1:14" x14ac:dyDescent="0.35">
      <c r="A43" s="404"/>
      <c r="B43" s="63"/>
      <c r="C43" s="466"/>
      <c r="D43" s="466"/>
      <c r="E43" s="469"/>
      <c r="F43" s="453"/>
      <c r="G43" s="413"/>
      <c r="H43" s="453"/>
      <c r="I43" s="443"/>
      <c r="J43" s="64"/>
      <c r="K43" s="251"/>
      <c r="L43" s="418"/>
      <c r="M43" s="484"/>
      <c r="N43" s="421"/>
    </row>
    <row r="44" spans="1:14" ht="21" customHeight="1" x14ac:dyDescent="0.35">
      <c r="A44" s="430">
        <v>5</v>
      </c>
      <c r="B44" s="58" t="s">
        <v>33</v>
      </c>
      <c r="C44" s="487">
        <v>4672000</v>
      </c>
      <c r="D44" s="487">
        <v>3723184</v>
      </c>
      <c r="E44" s="468" t="s">
        <v>34</v>
      </c>
      <c r="F44" s="451" t="s">
        <v>255</v>
      </c>
      <c r="G44" s="437">
        <v>3250000</v>
      </c>
      <c r="H44" s="438" t="s">
        <v>255</v>
      </c>
      <c r="I44" s="441">
        <v>3249064</v>
      </c>
      <c r="J44" s="60"/>
      <c r="K44" s="250"/>
      <c r="L44" s="416" t="s">
        <v>36</v>
      </c>
      <c r="M44" s="434" t="s">
        <v>23</v>
      </c>
      <c r="N44" s="422"/>
    </row>
    <row r="45" spans="1:14" x14ac:dyDescent="0.35">
      <c r="A45" s="403"/>
      <c r="B45" s="61" t="s">
        <v>37</v>
      </c>
      <c r="C45" s="466"/>
      <c r="D45" s="466"/>
      <c r="E45" s="468"/>
      <c r="F45" s="452"/>
      <c r="G45" s="412"/>
      <c r="H45" s="439"/>
      <c r="I45" s="442"/>
      <c r="J45" s="260" t="s">
        <v>22</v>
      </c>
      <c r="K45" s="18" t="s">
        <v>347</v>
      </c>
      <c r="L45" s="417"/>
      <c r="M45" s="483"/>
      <c r="N45" s="420"/>
    </row>
    <row r="46" spans="1:14" ht="21" customHeight="1" x14ac:dyDescent="0.35">
      <c r="A46" s="403"/>
      <c r="B46" s="61" t="s">
        <v>348</v>
      </c>
      <c r="C46" s="466"/>
      <c r="D46" s="466"/>
      <c r="E46" s="468"/>
      <c r="F46" s="458" t="s">
        <v>205</v>
      </c>
      <c r="G46" s="460">
        <v>3500000</v>
      </c>
      <c r="H46" s="439"/>
      <c r="I46" s="442"/>
      <c r="J46" s="260" t="s">
        <v>24</v>
      </c>
      <c r="K46" s="16" t="s">
        <v>349</v>
      </c>
      <c r="L46" s="417"/>
      <c r="M46" s="483"/>
      <c r="N46" s="420"/>
    </row>
    <row r="47" spans="1:14" x14ac:dyDescent="0.35">
      <c r="A47" s="404"/>
      <c r="B47" s="63"/>
      <c r="C47" s="466"/>
      <c r="D47" s="466"/>
      <c r="E47" s="469"/>
      <c r="F47" s="459"/>
      <c r="G47" s="461"/>
      <c r="H47" s="440"/>
      <c r="I47" s="443"/>
      <c r="J47" s="64"/>
      <c r="K47" s="251"/>
      <c r="L47" s="418"/>
      <c r="M47" s="484"/>
      <c r="N47" s="421"/>
    </row>
    <row r="48" spans="1:14" x14ac:dyDescent="0.35">
      <c r="A48" s="25"/>
      <c r="B48" s="407" t="s">
        <v>243</v>
      </c>
      <c r="C48" s="407"/>
      <c r="D48" s="407"/>
      <c r="E48" s="407"/>
      <c r="F48" s="407"/>
      <c r="G48" s="407"/>
      <c r="H48" s="408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D54"/>
  <sheetViews>
    <sheetView topLeftCell="E4" zoomScale="85" zoomScaleNormal="85" zoomScaleSheetLayoutView="100" workbookViewId="0">
      <pane ySplit="4" topLeftCell="A23" activePane="bottomLeft" state="frozen"/>
      <selection activeCell="R4" sqref="R4"/>
      <selection pane="bottomLeft" activeCell="AE10" sqref="AE10:AE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7" width="14.625" style="125" customWidth="1"/>
    <col min="18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6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56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56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56" x14ac:dyDescent="0.3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</row>
    <row r="5" spans="1:56" ht="33.75" customHeight="1" x14ac:dyDescent="0.3">
      <c r="A5" s="277"/>
      <c r="B5" s="277"/>
      <c r="C5" s="277"/>
      <c r="D5" s="277"/>
      <c r="E5" s="277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243285</v>
      </c>
      <c r="O5" s="388"/>
      <c r="P5" s="392">
        <v>243313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405</v>
      </c>
      <c r="AE5" s="395"/>
      <c r="AF5" s="396"/>
    </row>
    <row r="6" spans="1:56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56" s="73" customFormat="1" ht="54" customHeight="1" x14ac:dyDescent="0.2">
      <c r="A7" s="388"/>
      <c r="B7" s="388"/>
      <c r="C7" s="274" t="s">
        <v>146</v>
      </c>
      <c r="D7" s="275" t="s">
        <v>141</v>
      </c>
      <c r="E7" s="275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5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D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</row>
    <row r="10" spans="1:5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61138583.176542059</v>
      </c>
      <c r="AE10" s="84">
        <f>F10+H10+J10+L10+N10+P10</f>
        <v>61138583.176542059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</row>
    <row r="11" spans="1:5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3" si="1">F11+H11+J11+L11+N11+P11</f>
        <v>1798527</v>
      </c>
      <c r="AF11" s="90">
        <f t="shared" ref="AF11:AF44" si="2">AE11/AD11</f>
        <v>1</v>
      </c>
    </row>
    <row r="12" spans="1:5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1"/>
        <v>976986</v>
      </c>
      <c r="AF13" s="90">
        <f t="shared" si="2"/>
        <v>1</v>
      </c>
      <c r="AI13" s="69">
        <v>976986</v>
      </c>
    </row>
    <row r="14" spans="1:5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4" si="3">SUM(F14:AC14)</f>
        <v>0</v>
      </c>
      <c r="AE14" s="84">
        <f t="shared" si="1"/>
        <v>0</v>
      </c>
      <c r="AF14" s="90" t="e">
        <f t="shared" si="2"/>
        <v>#DIV/0!</v>
      </c>
    </row>
    <row r="15" spans="1:5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0</v>
      </c>
      <c r="AE31" s="84">
        <f t="shared" si="1"/>
        <v>0</v>
      </c>
      <c r="AF31" s="90" t="e">
        <f t="shared" si="2"/>
        <v>#DIV/0!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 t="shared" si="1"/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108"/>
      <c r="B44" s="109" t="s">
        <v>162</v>
      </c>
      <c r="C44" s="110"/>
      <c r="D44" s="111"/>
      <c r="E44" s="111"/>
      <c r="F44" s="112"/>
      <c r="G44" s="113"/>
      <c r="H44" s="113"/>
      <c r="I44" s="113"/>
      <c r="J44" s="111"/>
      <c r="K44" s="114"/>
      <c r="L44" s="111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1">
        <f t="shared" si="3"/>
        <v>0</v>
      </c>
      <c r="AE44" s="111">
        <f t="shared" ref="AE44" si="4">F44+H44+J44</f>
        <v>0</v>
      </c>
      <c r="AF44" s="115" t="e">
        <f t="shared" si="2"/>
        <v>#DIV/0!</v>
      </c>
    </row>
    <row r="45" spans="1:32" x14ac:dyDescent="0.3">
      <c r="A45" s="82"/>
      <c r="B45" s="83"/>
      <c r="C45" s="92"/>
      <c r="D45" s="84"/>
      <c r="E45" s="84"/>
      <c r="F45" s="116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90"/>
    </row>
    <row r="46" spans="1:32" s="119" customFormat="1" x14ac:dyDescent="0.3">
      <c r="A46" s="276"/>
      <c r="B46" s="276" t="s">
        <v>163</v>
      </c>
      <c r="C46" s="92">
        <f t="shared" ref="C46:AC46" si="5">SUM(C9:C44)</f>
        <v>112021952</v>
      </c>
      <c r="D46" s="92">
        <f t="shared" si="5"/>
        <v>110051118</v>
      </c>
      <c r="E46" s="92">
        <f t="shared" si="5"/>
        <v>1842954</v>
      </c>
      <c r="F46" s="92">
        <f t="shared" si="5"/>
        <v>8700195.6799999997</v>
      </c>
      <c r="G46" s="92">
        <f t="shared" si="5"/>
        <v>199940.3</v>
      </c>
      <c r="H46" s="92">
        <f t="shared" si="5"/>
        <v>2396177.09</v>
      </c>
      <c r="I46" s="92">
        <f t="shared" si="5"/>
        <v>862732</v>
      </c>
      <c r="J46" s="92">
        <f t="shared" si="5"/>
        <v>14922879.436168225</v>
      </c>
      <c r="K46" s="92">
        <f t="shared" si="5"/>
        <v>26640</v>
      </c>
      <c r="L46" s="92">
        <f>SUM(L9:L44)</f>
        <v>10565939.317757009</v>
      </c>
      <c r="M46" s="92">
        <f t="shared" si="5"/>
        <v>698000</v>
      </c>
      <c r="N46" s="92">
        <f t="shared" si="5"/>
        <v>15299262.130841121</v>
      </c>
      <c r="O46" s="92">
        <f t="shared" si="5"/>
        <v>0</v>
      </c>
      <c r="P46" s="92">
        <f t="shared" si="5"/>
        <v>24137845.513925232</v>
      </c>
      <c r="Q46" s="92">
        <f t="shared" si="5"/>
        <v>44720</v>
      </c>
      <c r="R46" s="92">
        <f t="shared" si="5"/>
        <v>0</v>
      </c>
      <c r="S46" s="92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2">
        <f t="shared" si="5"/>
        <v>0</v>
      </c>
      <c r="X46" s="92">
        <f t="shared" si="5"/>
        <v>0</v>
      </c>
      <c r="Y46" s="92">
        <f t="shared" si="5"/>
        <v>0</v>
      </c>
      <c r="Z46" s="92">
        <f t="shared" si="5"/>
        <v>0</v>
      </c>
      <c r="AA46" s="92">
        <f t="shared" si="5"/>
        <v>0</v>
      </c>
      <c r="AB46" s="92">
        <f t="shared" si="5"/>
        <v>0</v>
      </c>
      <c r="AC46" s="92">
        <f t="shared" si="5"/>
        <v>0</v>
      </c>
      <c r="AD46" s="92">
        <f>SUM(AD9:AD39)</f>
        <v>77577171.468691587</v>
      </c>
      <c r="AE46" s="92">
        <f>SUM(AE9:AE39)</f>
        <v>75745139.16869159</v>
      </c>
      <c r="AF46" s="118">
        <f>AE46/AD46</f>
        <v>0.97638438905007818</v>
      </c>
    </row>
    <row r="47" spans="1:32" s="119" customFormat="1" x14ac:dyDescent="0.3">
      <c r="A47" s="277"/>
      <c r="B47" s="27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</row>
    <row r="48" spans="1:32" x14ac:dyDescent="0.3">
      <c r="A48" s="122"/>
      <c r="B48" s="69" t="s">
        <v>164</v>
      </c>
      <c r="C48" s="69"/>
      <c r="D48" s="123">
        <f>D46</f>
        <v>110051118</v>
      </c>
      <c r="E48" s="12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69"/>
      <c r="AE48" s="69"/>
    </row>
    <row r="49" spans="1:51" ht="19.5" thickBot="1" x14ac:dyDescent="0.35">
      <c r="B49" s="119" t="s">
        <v>165</v>
      </c>
      <c r="C49" s="69"/>
      <c r="D49" s="127">
        <f>SUM(D48*0.3)</f>
        <v>33015335.399999999</v>
      </c>
      <c r="E49" s="128"/>
      <c r="AD49" s="119"/>
      <c r="AE49" s="69"/>
    </row>
    <row r="50" spans="1:51" ht="19.5" thickTop="1" x14ac:dyDescent="0.3">
      <c r="C50" s="69"/>
      <c r="D50" s="69"/>
      <c r="E50" s="129"/>
      <c r="AD50" s="69"/>
      <c r="AE50" s="69"/>
      <c r="AF50" s="130"/>
    </row>
    <row r="51" spans="1:51" x14ac:dyDescent="0.3">
      <c r="B51" s="69" t="s">
        <v>166</v>
      </c>
      <c r="C51" s="69"/>
      <c r="D51" s="128">
        <f>SUM(AE46)</f>
        <v>75745139.16869159</v>
      </c>
      <c r="E51" s="130"/>
      <c r="L51" s="92"/>
    </row>
    <row r="52" spans="1:51" x14ac:dyDescent="0.3">
      <c r="B52" s="119" t="s">
        <v>167</v>
      </c>
      <c r="D52" s="131">
        <f>SUM(D51/D48)</f>
        <v>0.68827232785305814</v>
      </c>
    </row>
    <row r="54" spans="1:51" s="125" customFormat="1" x14ac:dyDescent="0.3">
      <c r="A54" s="69"/>
      <c r="B54" s="69" t="s">
        <v>168</v>
      </c>
      <c r="C54" s="69"/>
      <c r="D54" s="129">
        <f>D51-D49</f>
        <v>42729803.768691592</v>
      </c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61"/>
  <sheetViews>
    <sheetView zoomScale="60" zoomScaleNormal="60" workbookViewId="0">
      <selection activeCell="L42" sqref="L42:L4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361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284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362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284"/>
      <c r="C5" s="284"/>
      <c r="D5" s="284"/>
      <c r="E5" s="284"/>
      <c r="F5" s="284"/>
      <c r="G5" s="284"/>
      <c r="H5" s="284"/>
      <c r="I5" s="284"/>
      <c r="J5" s="284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278" t="s">
        <v>15</v>
      </c>
      <c r="G7" s="285" t="s">
        <v>16</v>
      </c>
      <c r="H7" s="292" t="s">
        <v>17</v>
      </c>
      <c r="I7" s="11" t="s">
        <v>18</v>
      </c>
      <c r="J7" s="409"/>
      <c r="K7" s="409"/>
      <c r="L7" s="481"/>
      <c r="M7" s="293" t="s">
        <v>19</v>
      </c>
      <c r="N7" s="14" t="s">
        <v>20</v>
      </c>
    </row>
    <row r="8" spans="1:14" ht="21.75" customHeight="1" x14ac:dyDescent="0.35">
      <c r="A8" s="430">
        <v>1</v>
      </c>
      <c r="B8" s="305" t="s">
        <v>364</v>
      </c>
      <c r="C8" s="431">
        <v>467000</v>
      </c>
      <c r="D8" s="431">
        <v>494675</v>
      </c>
      <c r="E8" s="467" t="s">
        <v>21</v>
      </c>
      <c r="F8" s="451" t="s">
        <v>232</v>
      </c>
      <c r="G8" s="437">
        <v>487361</v>
      </c>
      <c r="H8" s="451" t="s">
        <v>232</v>
      </c>
      <c r="I8" s="437">
        <v>487361</v>
      </c>
      <c r="J8" s="306"/>
      <c r="K8" s="15"/>
      <c r="L8" s="416" t="s">
        <v>406</v>
      </c>
      <c r="M8" s="419" t="s">
        <v>23</v>
      </c>
      <c r="N8" s="422"/>
    </row>
    <row r="9" spans="1:14" ht="21.75" customHeight="1" x14ac:dyDescent="0.35">
      <c r="A9" s="403"/>
      <c r="B9" s="307" t="s">
        <v>365</v>
      </c>
      <c r="C9" s="494"/>
      <c r="D9" s="494"/>
      <c r="E9" s="468"/>
      <c r="F9" s="452"/>
      <c r="G9" s="412"/>
      <c r="H9" s="452"/>
      <c r="I9" s="412"/>
      <c r="J9" s="290" t="s">
        <v>25</v>
      </c>
      <c r="K9" s="18" t="s">
        <v>366</v>
      </c>
      <c r="L9" s="417"/>
      <c r="M9" s="482"/>
      <c r="N9" s="420"/>
    </row>
    <row r="10" spans="1:14" ht="21.75" customHeight="1" x14ac:dyDescent="0.35">
      <c r="A10" s="447"/>
      <c r="B10" s="16" t="s">
        <v>1</v>
      </c>
      <c r="C10" s="494"/>
      <c r="D10" s="494"/>
      <c r="E10" s="468"/>
      <c r="F10" s="452"/>
      <c r="G10" s="412"/>
      <c r="H10" s="452"/>
      <c r="I10" s="412"/>
      <c r="J10" s="290" t="s">
        <v>24</v>
      </c>
      <c r="K10" s="16" t="s">
        <v>367</v>
      </c>
      <c r="L10" s="417"/>
      <c r="M10" s="482"/>
      <c r="N10" s="420"/>
    </row>
    <row r="11" spans="1:14" ht="21.75" customHeight="1" x14ac:dyDescent="0.35">
      <c r="A11" s="404"/>
      <c r="B11" s="308" t="s">
        <v>368</v>
      </c>
      <c r="C11" s="487"/>
      <c r="D11" s="487"/>
      <c r="E11" s="469"/>
      <c r="F11" s="453"/>
      <c r="G11" s="413"/>
      <c r="H11" s="453"/>
      <c r="I11" s="413"/>
      <c r="J11" s="263"/>
      <c r="K11" s="20"/>
      <c r="L11" s="418"/>
      <c r="M11" s="488"/>
      <c r="N11" s="421"/>
    </row>
    <row r="12" spans="1:14" ht="31.5" customHeight="1" x14ac:dyDescent="0.35">
      <c r="A12" s="430">
        <v>2</v>
      </c>
      <c r="B12" s="307" t="s">
        <v>369</v>
      </c>
      <c r="C12" s="494">
        <v>44720</v>
      </c>
      <c r="D12" s="494">
        <f>SUM(C12*1.07)</f>
        <v>47850.400000000001</v>
      </c>
      <c r="E12" s="467" t="s">
        <v>21</v>
      </c>
      <c r="F12" s="451" t="s">
        <v>370</v>
      </c>
      <c r="G12" s="437" t="s">
        <v>371</v>
      </c>
      <c r="H12" s="438" t="s">
        <v>370</v>
      </c>
      <c r="I12" s="441" t="s">
        <v>371</v>
      </c>
      <c r="J12" s="175"/>
      <c r="K12" s="16"/>
      <c r="L12" s="416" t="s">
        <v>407</v>
      </c>
      <c r="M12" s="419"/>
      <c r="N12" s="419" t="s">
        <v>23</v>
      </c>
    </row>
    <row r="13" spans="1:14" ht="31.5" customHeight="1" x14ac:dyDescent="0.35">
      <c r="A13" s="403"/>
      <c r="B13" s="307" t="s">
        <v>372</v>
      </c>
      <c r="C13" s="494"/>
      <c r="D13" s="494"/>
      <c r="E13" s="468"/>
      <c r="F13" s="452"/>
      <c r="G13" s="412"/>
      <c r="H13" s="439"/>
      <c r="I13" s="442"/>
      <c r="J13" s="290" t="s">
        <v>22</v>
      </c>
      <c r="K13" s="18" t="s">
        <v>373</v>
      </c>
      <c r="L13" s="417"/>
      <c r="M13" s="482"/>
      <c r="N13" s="482"/>
    </row>
    <row r="14" spans="1:14" ht="21.75" customHeight="1" x14ac:dyDescent="0.35">
      <c r="A14" s="403"/>
      <c r="B14" s="307"/>
      <c r="C14" s="494"/>
      <c r="D14" s="494"/>
      <c r="E14" s="468"/>
      <c r="F14" s="175" t="s">
        <v>374</v>
      </c>
      <c r="G14" s="288">
        <v>53938.7</v>
      </c>
      <c r="H14" s="439"/>
      <c r="I14" s="442"/>
      <c r="J14" s="290" t="s">
        <v>24</v>
      </c>
      <c r="K14" s="16" t="s">
        <v>375</v>
      </c>
      <c r="L14" s="417"/>
      <c r="M14" s="482"/>
      <c r="N14" s="482"/>
    </row>
    <row r="15" spans="1:14" ht="21.75" customHeight="1" x14ac:dyDescent="0.35">
      <c r="A15" s="404"/>
      <c r="B15" s="308"/>
      <c r="C15" s="494"/>
      <c r="D15" s="494"/>
      <c r="E15" s="469"/>
      <c r="F15" s="263" t="s">
        <v>376</v>
      </c>
      <c r="G15" s="289">
        <v>57598.1</v>
      </c>
      <c r="H15" s="440"/>
      <c r="I15" s="443"/>
      <c r="J15" s="263"/>
      <c r="K15" s="20"/>
      <c r="L15" s="418"/>
      <c r="M15" s="488"/>
      <c r="N15" s="488"/>
    </row>
    <row r="16" spans="1:14" ht="21.75" customHeight="1" x14ac:dyDescent="0.35">
      <c r="A16" s="430">
        <v>3</v>
      </c>
      <c r="B16" s="58" t="s">
        <v>33</v>
      </c>
      <c r="C16" s="431">
        <v>467200</v>
      </c>
      <c r="D16" s="431">
        <v>422271</v>
      </c>
      <c r="E16" s="467" t="s">
        <v>21</v>
      </c>
      <c r="F16" s="451" t="s">
        <v>377</v>
      </c>
      <c r="G16" s="437">
        <v>416344</v>
      </c>
      <c r="H16" s="451" t="s">
        <v>377</v>
      </c>
      <c r="I16" s="437">
        <v>416344</v>
      </c>
      <c r="J16" s="175"/>
      <c r="K16" s="16"/>
      <c r="L16" s="416" t="s">
        <v>36</v>
      </c>
      <c r="M16" s="419" t="s">
        <v>23</v>
      </c>
      <c r="N16" s="422"/>
    </row>
    <row r="17" spans="1:14" ht="21.75" customHeight="1" x14ac:dyDescent="0.35">
      <c r="A17" s="403"/>
      <c r="B17" s="61" t="s">
        <v>37</v>
      </c>
      <c r="C17" s="494"/>
      <c r="D17" s="494"/>
      <c r="E17" s="468"/>
      <c r="F17" s="452"/>
      <c r="G17" s="412"/>
      <c r="H17" s="452"/>
      <c r="I17" s="412"/>
      <c r="J17" s="290" t="s">
        <v>25</v>
      </c>
      <c r="K17" s="18" t="s">
        <v>378</v>
      </c>
      <c r="L17" s="417"/>
      <c r="M17" s="482"/>
      <c r="N17" s="420"/>
    </row>
    <row r="18" spans="1:14" ht="21.75" customHeight="1" x14ac:dyDescent="0.35">
      <c r="A18" s="403"/>
      <c r="B18" s="61" t="s">
        <v>379</v>
      </c>
      <c r="C18" s="494"/>
      <c r="D18" s="494"/>
      <c r="E18" s="468"/>
      <c r="F18" s="452"/>
      <c r="G18" s="412"/>
      <c r="H18" s="452"/>
      <c r="I18" s="412"/>
      <c r="J18" s="290" t="s">
        <v>24</v>
      </c>
      <c r="K18" s="16" t="s">
        <v>380</v>
      </c>
      <c r="L18" s="417"/>
      <c r="M18" s="482"/>
      <c r="N18" s="420"/>
    </row>
    <row r="19" spans="1:14" ht="21.75" customHeight="1" x14ac:dyDescent="0.35">
      <c r="A19" s="404"/>
      <c r="B19" s="308"/>
      <c r="C19" s="487"/>
      <c r="D19" s="487"/>
      <c r="E19" s="469"/>
      <c r="F19" s="453"/>
      <c r="G19" s="413"/>
      <c r="H19" s="453"/>
      <c r="I19" s="413"/>
      <c r="J19" s="263"/>
      <c r="K19" s="20"/>
      <c r="L19" s="418"/>
      <c r="M19" s="488"/>
      <c r="N19" s="421"/>
    </row>
    <row r="20" spans="1:14" ht="21.75" customHeight="1" x14ac:dyDescent="0.35">
      <c r="A20" s="447">
        <v>4</v>
      </c>
      <c r="B20" s="61" t="s">
        <v>381</v>
      </c>
      <c r="C20" s="494">
        <v>14000</v>
      </c>
      <c r="D20" s="495">
        <v>14000</v>
      </c>
      <c r="E20" s="436" t="s">
        <v>21</v>
      </c>
      <c r="F20" s="451" t="s">
        <v>382</v>
      </c>
      <c r="G20" s="437">
        <v>14000</v>
      </c>
      <c r="H20" s="452" t="s">
        <v>382</v>
      </c>
      <c r="I20" s="412">
        <v>14000</v>
      </c>
      <c r="J20" s="207"/>
      <c r="K20" s="279"/>
      <c r="L20" s="416" t="s">
        <v>312</v>
      </c>
      <c r="M20" s="419" t="s">
        <v>23</v>
      </c>
      <c r="N20" s="422"/>
    </row>
    <row r="21" spans="1:14" ht="21.75" customHeight="1" x14ac:dyDescent="0.35">
      <c r="A21" s="447"/>
      <c r="B21" s="61" t="s">
        <v>383</v>
      </c>
      <c r="C21" s="432"/>
      <c r="D21" s="406"/>
      <c r="E21" s="436"/>
      <c r="F21" s="452"/>
      <c r="G21" s="412"/>
      <c r="H21" s="452"/>
      <c r="I21" s="412"/>
      <c r="J21" s="290"/>
      <c r="K21" s="18"/>
      <c r="L21" s="417"/>
      <c r="M21" s="482"/>
      <c r="N21" s="420"/>
    </row>
    <row r="22" spans="1:14" ht="21" customHeight="1" x14ac:dyDescent="0.35">
      <c r="A22" s="447"/>
      <c r="B22" s="61"/>
      <c r="C22" s="432"/>
      <c r="D22" s="406"/>
      <c r="E22" s="436"/>
      <c r="F22" s="458" t="s">
        <v>384</v>
      </c>
      <c r="G22" s="460">
        <v>14500</v>
      </c>
      <c r="H22" s="452"/>
      <c r="I22" s="412"/>
      <c r="J22" s="290" t="s">
        <v>22</v>
      </c>
      <c r="K22" s="18" t="s">
        <v>385</v>
      </c>
      <c r="L22" s="417"/>
      <c r="M22" s="482"/>
      <c r="N22" s="420"/>
    </row>
    <row r="23" spans="1:14" ht="21" customHeight="1" x14ac:dyDescent="0.35">
      <c r="A23" s="447"/>
      <c r="B23" s="61"/>
      <c r="C23" s="432"/>
      <c r="D23" s="406"/>
      <c r="E23" s="436"/>
      <c r="F23" s="458"/>
      <c r="G23" s="460"/>
      <c r="H23" s="452"/>
      <c r="I23" s="412"/>
      <c r="J23" s="290" t="s">
        <v>24</v>
      </c>
      <c r="K23" s="16" t="s">
        <v>386</v>
      </c>
      <c r="L23" s="417"/>
      <c r="M23" s="482"/>
      <c r="N23" s="420"/>
    </row>
    <row r="24" spans="1:14" ht="21" customHeight="1" x14ac:dyDescent="0.35">
      <c r="A24" s="447"/>
      <c r="B24" s="61"/>
      <c r="C24" s="432"/>
      <c r="D24" s="406"/>
      <c r="E24" s="436"/>
      <c r="F24" s="287" t="s">
        <v>387</v>
      </c>
      <c r="G24" s="288">
        <v>15000</v>
      </c>
      <c r="H24" s="452"/>
      <c r="I24" s="412"/>
      <c r="J24" s="290"/>
      <c r="K24" s="16"/>
      <c r="L24" s="418"/>
      <c r="M24" s="488"/>
      <c r="N24" s="421"/>
    </row>
    <row r="25" spans="1:14" ht="21" customHeight="1" x14ac:dyDescent="0.35">
      <c r="A25" s="430">
        <v>5</v>
      </c>
      <c r="B25" s="491" t="s">
        <v>388</v>
      </c>
      <c r="C25" s="431">
        <v>167810</v>
      </c>
      <c r="D25" s="431">
        <v>179556.7</v>
      </c>
      <c r="E25" s="467" t="s">
        <v>21</v>
      </c>
      <c r="F25" s="409" t="s">
        <v>389</v>
      </c>
      <c r="G25" s="437">
        <v>78356.100000000006</v>
      </c>
      <c r="H25" s="409" t="s">
        <v>389</v>
      </c>
      <c r="I25" s="437">
        <v>78356.100000000006</v>
      </c>
      <c r="J25" s="496" t="s">
        <v>390</v>
      </c>
      <c r="K25" s="497" t="s">
        <v>391</v>
      </c>
      <c r="L25" s="416" t="s">
        <v>357</v>
      </c>
      <c r="M25" s="419" t="s">
        <v>23</v>
      </c>
      <c r="N25" s="419"/>
    </row>
    <row r="26" spans="1:14" ht="21" customHeight="1" x14ac:dyDescent="0.35">
      <c r="A26" s="403"/>
      <c r="B26" s="492"/>
      <c r="C26" s="494"/>
      <c r="D26" s="494"/>
      <c r="E26" s="468"/>
      <c r="F26" s="410"/>
      <c r="G26" s="412"/>
      <c r="H26" s="410"/>
      <c r="I26" s="412"/>
      <c r="J26" s="458"/>
      <c r="K26" s="498"/>
      <c r="L26" s="417"/>
      <c r="M26" s="482"/>
      <c r="N26" s="482"/>
    </row>
    <row r="27" spans="1:14" ht="21" customHeight="1" x14ac:dyDescent="0.35">
      <c r="A27" s="403"/>
      <c r="B27" s="492"/>
      <c r="C27" s="494"/>
      <c r="D27" s="494"/>
      <c r="E27" s="468"/>
      <c r="F27" s="410"/>
      <c r="G27" s="412"/>
      <c r="H27" s="410"/>
      <c r="I27" s="412"/>
      <c r="J27" s="458"/>
      <c r="K27" s="489" t="s">
        <v>386</v>
      </c>
      <c r="L27" s="417"/>
      <c r="M27" s="482"/>
      <c r="N27" s="482"/>
    </row>
    <row r="28" spans="1:14" ht="21" customHeight="1" x14ac:dyDescent="0.35">
      <c r="A28" s="403"/>
      <c r="B28" s="492"/>
      <c r="C28" s="494"/>
      <c r="D28" s="494"/>
      <c r="E28" s="468"/>
      <c r="F28" s="411"/>
      <c r="G28" s="413"/>
      <c r="H28" s="411"/>
      <c r="I28" s="413"/>
      <c r="J28" s="459"/>
      <c r="K28" s="490"/>
      <c r="L28" s="418"/>
      <c r="M28" s="488"/>
      <c r="N28" s="488"/>
    </row>
    <row r="29" spans="1:14" ht="21" customHeight="1" x14ac:dyDescent="0.35">
      <c r="A29" s="403"/>
      <c r="B29" s="492"/>
      <c r="C29" s="494"/>
      <c r="D29" s="494"/>
      <c r="E29" s="468"/>
      <c r="F29" s="451" t="s">
        <v>392</v>
      </c>
      <c r="G29" s="437">
        <v>101200.6</v>
      </c>
      <c r="H29" s="451" t="s">
        <v>392</v>
      </c>
      <c r="I29" s="437">
        <v>101200.6</v>
      </c>
      <c r="J29" s="496" t="s">
        <v>390</v>
      </c>
      <c r="K29" s="497" t="s">
        <v>393</v>
      </c>
      <c r="L29" s="416" t="s">
        <v>357</v>
      </c>
      <c r="M29" s="482" t="s">
        <v>23</v>
      </c>
      <c r="N29" s="482"/>
    </row>
    <row r="30" spans="1:14" ht="21" customHeight="1" x14ac:dyDescent="0.35">
      <c r="A30" s="403"/>
      <c r="B30" s="492"/>
      <c r="C30" s="494"/>
      <c r="D30" s="494"/>
      <c r="E30" s="468"/>
      <c r="F30" s="452"/>
      <c r="G30" s="412"/>
      <c r="H30" s="452"/>
      <c r="I30" s="412"/>
      <c r="J30" s="458"/>
      <c r="K30" s="498"/>
      <c r="L30" s="417"/>
      <c r="M30" s="482"/>
      <c r="N30" s="482"/>
    </row>
    <row r="31" spans="1:14" ht="21" customHeight="1" x14ac:dyDescent="0.35">
      <c r="A31" s="403"/>
      <c r="B31" s="492"/>
      <c r="C31" s="494"/>
      <c r="D31" s="494"/>
      <c r="E31" s="468"/>
      <c r="F31" s="452"/>
      <c r="G31" s="412"/>
      <c r="H31" s="452"/>
      <c r="I31" s="412"/>
      <c r="J31" s="458"/>
      <c r="K31" s="489" t="s">
        <v>386</v>
      </c>
      <c r="L31" s="417"/>
      <c r="M31" s="482"/>
      <c r="N31" s="482"/>
    </row>
    <row r="32" spans="1:14" ht="21" customHeight="1" x14ac:dyDescent="0.35">
      <c r="A32" s="404"/>
      <c r="B32" s="493"/>
      <c r="C32" s="487"/>
      <c r="D32" s="487"/>
      <c r="E32" s="469"/>
      <c r="F32" s="453"/>
      <c r="G32" s="413"/>
      <c r="H32" s="453"/>
      <c r="I32" s="413"/>
      <c r="J32" s="459"/>
      <c r="K32" s="490"/>
      <c r="L32" s="418"/>
      <c r="M32" s="488"/>
      <c r="N32" s="488"/>
    </row>
    <row r="33" spans="1:14" ht="21.75" customHeight="1" x14ac:dyDescent="0.35">
      <c r="A33" s="25"/>
      <c r="B33" s="407" t="s">
        <v>243</v>
      </c>
      <c r="C33" s="407"/>
      <c r="D33" s="407"/>
      <c r="E33" s="407"/>
      <c r="F33" s="407"/>
      <c r="G33" s="407"/>
      <c r="H33" s="408"/>
      <c r="I33" s="26">
        <v>1141981.7</v>
      </c>
      <c r="J33" s="27"/>
      <c r="K33" s="28"/>
      <c r="L33" s="66"/>
      <c r="M33" s="67"/>
      <c r="N33" s="68"/>
    </row>
    <row r="34" spans="1:14" ht="21" customHeight="1" x14ac:dyDescent="0.35">
      <c r="A34" s="29"/>
      <c r="B34" s="30"/>
      <c r="C34" s="31"/>
      <c r="D34" s="31"/>
      <c r="E34" s="30"/>
      <c r="F34" s="30"/>
      <c r="G34" s="31"/>
      <c r="H34" s="32"/>
      <c r="I34" s="33"/>
      <c r="J34" s="30"/>
      <c r="K34" s="30"/>
      <c r="L34" s="34"/>
      <c r="M34" s="34"/>
      <c r="N34" s="34"/>
    </row>
    <row r="35" spans="1:14" x14ac:dyDescent="0.35">
      <c r="A35" s="3"/>
      <c r="B35" s="284"/>
      <c r="C35" s="284"/>
      <c r="D35" s="284"/>
      <c r="E35" s="284"/>
      <c r="F35" s="284"/>
      <c r="G35" s="284"/>
      <c r="H35" s="284"/>
      <c r="I35" s="202"/>
      <c r="J35" s="202"/>
      <c r="K35" s="46"/>
    </row>
    <row r="36" spans="1:14" x14ac:dyDescent="0.35">
      <c r="A36" s="429" t="s">
        <v>363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284" t="s">
        <v>0</v>
      </c>
    </row>
    <row r="37" spans="1:14" x14ac:dyDescent="0.35">
      <c r="A37" s="429" t="s">
        <v>1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34"/>
    </row>
    <row r="38" spans="1:14" x14ac:dyDescent="0.35">
      <c r="A38" s="429" t="s">
        <v>362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34"/>
    </row>
    <row r="39" spans="1:14" x14ac:dyDescent="0.35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34"/>
    </row>
    <row r="40" spans="1:14" ht="42" x14ac:dyDescent="0.35">
      <c r="A40" s="471" t="s">
        <v>2</v>
      </c>
      <c r="B40" s="472" t="s">
        <v>3</v>
      </c>
      <c r="C40" s="4" t="s">
        <v>4</v>
      </c>
      <c r="D40" s="5" t="s">
        <v>5</v>
      </c>
      <c r="E40" s="472" t="s">
        <v>6</v>
      </c>
      <c r="F40" s="472" t="s">
        <v>7</v>
      </c>
      <c r="G40" s="472"/>
      <c r="H40" s="473" t="s">
        <v>8</v>
      </c>
      <c r="I40" s="473"/>
      <c r="J40" s="474" t="s">
        <v>9</v>
      </c>
      <c r="K40" s="474" t="s">
        <v>10</v>
      </c>
      <c r="L40" s="475" t="s">
        <v>11</v>
      </c>
      <c r="M40" s="476" t="s">
        <v>12</v>
      </c>
      <c r="N40" s="477"/>
    </row>
    <row r="41" spans="1:14" ht="63" x14ac:dyDescent="0.35">
      <c r="A41" s="462"/>
      <c r="B41" s="472"/>
      <c r="C41" s="6" t="s">
        <v>13</v>
      </c>
      <c r="D41" s="7" t="s">
        <v>14</v>
      </c>
      <c r="E41" s="472"/>
      <c r="F41" s="278" t="s">
        <v>15</v>
      </c>
      <c r="G41" s="285" t="s">
        <v>16</v>
      </c>
      <c r="H41" s="292" t="s">
        <v>17</v>
      </c>
      <c r="I41" s="11" t="s">
        <v>18</v>
      </c>
      <c r="J41" s="409"/>
      <c r="K41" s="409"/>
      <c r="L41" s="475"/>
      <c r="M41" s="283" t="s">
        <v>19</v>
      </c>
      <c r="N41" s="282" t="s">
        <v>20</v>
      </c>
    </row>
    <row r="42" spans="1:14" ht="21" customHeight="1" x14ac:dyDescent="0.35">
      <c r="A42" s="446">
        <v>1</v>
      </c>
      <c r="B42" s="58" t="s">
        <v>33</v>
      </c>
      <c r="C42" s="465">
        <v>9345000</v>
      </c>
      <c r="D42" s="465">
        <v>7325433</v>
      </c>
      <c r="E42" s="467" t="s">
        <v>34</v>
      </c>
      <c r="F42" s="451" t="s">
        <v>232</v>
      </c>
      <c r="G42" s="437">
        <v>6700000</v>
      </c>
      <c r="H42" s="451" t="s">
        <v>232</v>
      </c>
      <c r="I42" s="441">
        <v>6695024</v>
      </c>
      <c r="J42" s="41"/>
      <c r="K42" s="41"/>
      <c r="L42" s="416" t="s">
        <v>36</v>
      </c>
      <c r="M42" s="434" t="s">
        <v>23</v>
      </c>
      <c r="N42" s="309"/>
    </row>
    <row r="43" spans="1:14" ht="21" customHeight="1" x14ac:dyDescent="0.35">
      <c r="A43" s="447"/>
      <c r="B43" s="61" t="s">
        <v>37</v>
      </c>
      <c r="C43" s="466"/>
      <c r="D43" s="466"/>
      <c r="E43" s="468"/>
      <c r="F43" s="452"/>
      <c r="G43" s="412"/>
      <c r="H43" s="452"/>
      <c r="I43" s="442"/>
      <c r="J43" s="290" t="s">
        <v>22</v>
      </c>
      <c r="K43" s="18" t="s">
        <v>394</v>
      </c>
      <c r="L43" s="417"/>
      <c r="M43" s="483"/>
      <c r="N43" s="310"/>
    </row>
    <row r="44" spans="1:14" ht="21" customHeight="1" x14ac:dyDescent="0.35">
      <c r="A44" s="447"/>
      <c r="B44" s="61" t="s">
        <v>395</v>
      </c>
      <c r="C44" s="466"/>
      <c r="D44" s="466"/>
      <c r="E44" s="468"/>
      <c r="F44" s="290" t="s">
        <v>262</v>
      </c>
      <c r="G44" s="288">
        <v>6849000</v>
      </c>
      <c r="H44" s="452"/>
      <c r="I44" s="442"/>
      <c r="J44" s="290" t="s">
        <v>24</v>
      </c>
      <c r="K44" s="16" t="s">
        <v>396</v>
      </c>
      <c r="L44" s="417"/>
      <c r="M44" s="483"/>
      <c r="N44" s="310"/>
    </row>
    <row r="45" spans="1:14" ht="21" customHeight="1" x14ac:dyDescent="0.35">
      <c r="A45" s="447"/>
      <c r="B45" s="61"/>
      <c r="C45" s="466"/>
      <c r="D45" s="466"/>
      <c r="E45" s="468"/>
      <c r="F45" s="290" t="s">
        <v>273</v>
      </c>
      <c r="G45" s="288">
        <v>6880000</v>
      </c>
      <c r="H45" s="452"/>
      <c r="I45" s="442"/>
      <c r="J45" s="311"/>
      <c r="K45" s="312"/>
      <c r="L45" s="417"/>
      <c r="M45" s="483"/>
      <c r="N45" s="310"/>
    </row>
    <row r="46" spans="1:14" ht="21" customHeight="1" x14ac:dyDescent="0.35">
      <c r="A46" s="447"/>
      <c r="B46" s="61"/>
      <c r="C46" s="466"/>
      <c r="D46" s="466"/>
      <c r="E46" s="469"/>
      <c r="F46" s="291" t="s">
        <v>205</v>
      </c>
      <c r="G46" s="289">
        <v>7091019</v>
      </c>
      <c r="H46" s="453"/>
      <c r="I46" s="443"/>
      <c r="J46" s="54"/>
      <c r="K46" s="54"/>
      <c r="L46" s="418"/>
      <c r="M46" s="484"/>
      <c r="N46" s="313"/>
    </row>
    <row r="47" spans="1:14" ht="21" customHeight="1" x14ac:dyDescent="0.35">
      <c r="A47" s="446">
        <v>2</v>
      </c>
      <c r="B47" s="58" t="s">
        <v>33</v>
      </c>
      <c r="C47" s="487">
        <v>9345000</v>
      </c>
      <c r="D47" s="487">
        <v>9157571</v>
      </c>
      <c r="E47" s="467" t="s">
        <v>34</v>
      </c>
      <c r="F47" s="278" t="s">
        <v>262</v>
      </c>
      <c r="G47" s="285">
        <v>8149000</v>
      </c>
      <c r="H47" s="409" t="s">
        <v>262</v>
      </c>
      <c r="I47" s="441">
        <v>8148216</v>
      </c>
      <c r="J47" s="41"/>
      <c r="K47" s="41"/>
      <c r="L47" s="416" t="s">
        <v>36</v>
      </c>
      <c r="M47" s="434" t="s">
        <v>23</v>
      </c>
      <c r="N47" s="309"/>
    </row>
    <row r="48" spans="1:14" ht="21" customHeight="1" x14ac:dyDescent="0.35">
      <c r="A48" s="447"/>
      <c r="B48" s="61" t="s">
        <v>37</v>
      </c>
      <c r="C48" s="466"/>
      <c r="D48" s="466"/>
      <c r="E48" s="468"/>
      <c r="F48" s="290" t="s">
        <v>273</v>
      </c>
      <c r="G48" s="288">
        <v>8250000</v>
      </c>
      <c r="H48" s="410"/>
      <c r="I48" s="442"/>
      <c r="J48" s="290" t="s">
        <v>22</v>
      </c>
      <c r="K48" s="18" t="s">
        <v>397</v>
      </c>
      <c r="L48" s="417"/>
      <c r="M48" s="483"/>
      <c r="N48" s="310"/>
    </row>
    <row r="49" spans="1:14" ht="21" customHeight="1" x14ac:dyDescent="0.35">
      <c r="A49" s="447"/>
      <c r="B49" s="61" t="s">
        <v>398</v>
      </c>
      <c r="C49" s="466"/>
      <c r="D49" s="466"/>
      <c r="E49" s="468"/>
      <c r="F49" s="458" t="s">
        <v>232</v>
      </c>
      <c r="G49" s="460">
        <v>8400000</v>
      </c>
      <c r="H49" s="410"/>
      <c r="I49" s="442"/>
      <c r="J49" s="290" t="s">
        <v>24</v>
      </c>
      <c r="K49" s="16" t="s">
        <v>399</v>
      </c>
      <c r="L49" s="417"/>
      <c r="M49" s="483"/>
      <c r="N49" s="310"/>
    </row>
    <row r="50" spans="1:14" ht="21" customHeight="1" x14ac:dyDescent="0.35">
      <c r="A50" s="447"/>
      <c r="B50" s="61"/>
      <c r="C50" s="466"/>
      <c r="D50" s="466"/>
      <c r="E50" s="468"/>
      <c r="F50" s="458"/>
      <c r="G50" s="460"/>
      <c r="H50" s="410"/>
      <c r="I50" s="442"/>
      <c r="J50" s="311"/>
      <c r="K50" s="312"/>
      <c r="L50" s="417"/>
      <c r="M50" s="483"/>
      <c r="N50" s="310"/>
    </row>
    <row r="51" spans="1:14" ht="21" customHeight="1" x14ac:dyDescent="0.35">
      <c r="A51" s="448"/>
      <c r="B51" s="63"/>
      <c r="C51" s="466"/>
      <c r="D51" s="466"/>
      <c r="E51" s="469"/>
      <c r="F51" s="291" t="s">
        <v>205</v>
      </c>
      <c r="G51" s="289">
        <v>8443280</v>
      </c>
      <c r="H51" s="411"/>
      <c r="I51" s="443"/>
      <c r="J51" s="42"/>
      <c r="K51" s="42"/>
      <c r="L51" s="418"/>
      <c r="M51" s="484"/>
      <c r="N51" s="313"/>
    </row>
    <row r="52" spans="1:14" ht="21" customHeight="1" x14ac:dyDescent="0.35">
      <c r="A52" s="447">
        <v>3</v>
      </c>
      <c r="B52" s="58" t="s">
        <v>33</v>
      </c>
      <c r="C52" s="487">
        <v>2800000</v>
      </c>
      <c r="D52" s="487">
        <v>2539584</v>
      </c>
      <c r="E52" s="467" t="s">
        <v>34</v>
      </c>
      <c r="F52" s="207" t="s">
        <v>35</v>
      </c>
      <c r="G52" s="281">
        <v>2200000</v>
      </c>
      <c r="H52" s="451" t="s">
        <v>35</v>
      </c>
      <c r="I52" s="441">
        <v>2199666</v>
      </c>
      <c r="J52" s="54"/>
      <c r="K52" s="54"/>
      <c r="L52" s="416" t="s">
        <v>36</v>
      </c>
      <c r="M52" s="434" t="s">
        <v>23</v>
      </c>
      <c r="N52" s="309"/>
    </row>
    <row r="53" spans="1:14" ht="21" customHeight="1" x14ac:dyDescent="0.35">
      <c r="A53" s="447"/>
      <c r="B53" s="61" t="s">
        <v>37</v>
      </c>
      <c r="C53" s="466"/>
      <c r="D53" s="466"/>
      <c r="E53" s="468"/>
      <c r="F53" s="287" t="s">
        <v>262</v>
      </c>
      <c r="G53" s="288">
        <v>2249500</v>
      </c>
      <c r="H53" s="452"/>
      <c r="I53" s="442"/>
      <c r="J53" s="290" t="s">
        <v>22</v>
      </c>
      <c r="K53" s="18" t="s">
        <v>400</v>
      </c>
      <c r="L53" s="417"/>
      <c r="M53" s="483"/>
      <c r="N53" s="310"/>
    </row>
    <row r="54" spans="1:14" ht="21" customHeight="1" x14ac:dyDescent="0.35">
      <c r="A54" s="447"/>
      <c r="B54" s="61" t="s">
        <v>401</v>
      </c>
      <c r="C54" s="466"/>
      <c r="D54" s="466"/>
      <c r="E54" s="468"/>
      <c r="F54" s="287" t="s">
        <v>205</v>
      </c>
      <c r="G54" s="288">
        <v>2349115</v>
      </c>
      <c r="H54" s="452"/>
      <c r="I54" s="442"/>
      <c r="J54" s="290" t="s">
        <v>24</v>
      </c>
      <c r="K54" s="16" t="s">
        <v>402</v>
      </c>
      <c r="L54" s="417"/>
      <c r="M54" s="483"/>
      <c r="N54" s="310"/>
    </row>
    <row r="55" spans="1:14" ht="21" customHeight="1" x14ac:dyDescent="0.35">
      <c r="A55" s="447"/>
      <c r="B55" s="61"/>
      <c r="C55" s="466"/>
      <c r="D55" s="466"/>
      <c r="E55" s="468"/>
      <c r="F55" s="458" t="s">
        <v>255</v>
      </c>
      <c r="G55" s="460">
        <v>2390000</v>
      </c>
      <c r="H55" s="452"/>
      <c r="I55" s="442"/>
      <c r="J55" s="311"/>
      <c r="K55" s="312"/>
      <c r="L55" s="417"/>
      <c r="M55" s="483"/>
      <c r="N55" s="310"/>
    </row>
    <row r="56" spans="1:14" ht="21" customHeight="1" x14ac:dyDescent="0.35">
      <c r="A56" s="448"/>
      <c r="B56" s="63"/>
      <c r="C56" s="466"/>
      <c r="D56" s="466"/>
      <c r="E56" s="469"/>
      <c r="F56" s="459"/>
      <c r="G56" s="461"/>
      <c r="H56" s="453"/>
      <c r="I56" s="443"/>
      <c r="J56" s="42"/>
      <c r="K56" s="42"/>
      <c r="L56" s="418"/>
      <c r="M56" s="484"/>
      <c r="N56" s="313"/>
    </row>
    <row r="57" spans="1:14" ht="21" customHeight="1" x14ac:dyDescent="0.35">
      <c r="A57" s="430">
        <v>4</v>
      </c>
      <c r="B57" s="58" t="s">
        <v>33</v>
      </c>
      <c r="C57" s="465">
        <v>9345000</v>
      </c>
      <c r="D57" s="465">
        <v>9241344</v>
      </c>
      <c r="E57" s="467" t="s">
        <v>34</v>
      </c>
      <c r="F57" s="286" t="s">
        <v>205</v>
      </c>
      <c r="G57" s="285">
        <v>7693419</v>
      </c>
      <c r="H57" s="451" t="s">
        <v>205</v>
      </c>
      <c r="I57" s="441">
        <v>7687327</v>
      </c>
      <c r="J57" s="60"/>
      <c r="K57" s="278"/>
      <c r="L57" s="417" t="s">
        <v>36</v>
      </c>
      <c r="M57" s="434" t="s">
        <v>23</v>
      </c>
      <c r="N57" s="309"/>
    </row>
    <row r="58" spans="1:14" ht="21" customHeight="1" x14ac:dyDescent="0.35">
      <c r="A58" s="403"/>
      <c r="B58" s="61" t="s">
        <v>37</v>
      </c>
      <c r="C58" s="466"/>
      <c r="D58" s="466"/>
      <c r="E58" s="468"/>
      <c r="F58" s="287" t="s">
        <v>262</v>
      </c>
      <c r="G58" s="288">
        <v>7849000</v>
      </c>
      <c r="H58" s="452"/>
      <c r="I58" s="442"/>
      <c r="J58" s="290" t="s">
        <v>22</v>
      </c>
      <c r="K58" s="18" t="s">
        <v>403</v>
      </c>
      <c r="L58" s="417"/>
      <c r="M58" s="483"/>
      <c r="N58" s="310"/>
    </row>
    <row r="59" spans="1:14" ht="21" customHeight="1" x14ac:dyDescent="0.35">
      <c r="A59" s="403"/>
      <c r="B59" s="61" t="s">
        <v>404</v>
      </c>
      <c r="C59" s="466"/>
      <c r="D59" s="466"/>
      <c r="E59" s="468"/>
      <c r="F59" s="458" t="s">
        <v>232</v>
      </c>
      <c r="G59" s="460">
        <v>8200000</v>
      </c>
      <c r="H59" s="452"/>
      <c r="I59" s="442"/>
      <c r="J59" s="290" t="s">
        <v>24</v>
      </c>
      <c r="K59" s="16" t="s">
        <v>386</v>
      </c>
      <c r="L59" s="417"/>
      <c r="M59" s="483"/>
      <c r="N59" s="310"/>
    </row>
    <row r="60" spans="1:14" ht="21" customHeight="1" x14ac:dyDescent="0.35">
      <c r="A60" s="404"/>
      <c r="B60" s="63"/>
      <c r="C60" s="466"/>
      <c r="D60" s="466"/>
      <c r="E60" s="469"/>
      <c r="F60" s="459"/>
      <c r="G60" s="461"/>
      <c r="H60" s="453"/>
      <c r="I60" s="443"/>
      <c r="J60" s="64"/>
      <c r="K60" s="280"/>
      <c r="L60" s="418"/>
      <c r="M60" s="484"/>
      <c r="N60" s="313"/>
    </row>
    <row r="61" spans="1:14" x14ac:dyDescent="0.35">
      <c r="A61" s="25"/>
      <c r="B61" s="407" t="s">
        <v>315</v>
      </c>
      <c r="C61" s="407"/>
      <c r="D61" s="407"/>
      <c r="E61" s="407"/>
      <c r="F61" s="407"/>
      <c r="G61" s="407"/>
      <c r="H61" s="408"/>
      <c r="I61" s="26">
        <f>SUM(I42:I60)</f>
        <v>24730233</v>
      </c>
      <c r="J61" s="27"/>
      <c r="K61" s="28"/>
      <c r="L61" s="40"/>
      <c r="M61" s="314"/>
      <c r="N61" s="314"/>
    </row>
  </sheetData>
  <mergeCells count="137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N29:N32"/>
    <mergeCell ref="B33:H33"/>
    <mergeCell ref="A36:M36"/>
    <mergeCell ref="A37:M37"/>
    <mergeCell ref="M25:M28"/>
    <mergeCell ref="N25:N28"/>
    <mergeCell ref="H29:H32"/>
    <mergeCell ref="I29:I32"/>
    <mergeCell ref="L29:L32"/>
    <mergeCell ref="M29:M32"/>
    <mergeCell ref="F25:F28"/>
    <mergeCell ref="G25:G28"/>
    <mergeCell ref="H25:H28"/>
    <mergeCell ref="I25:I28"/>
    <mergeCell ref="L25:L28"/>
    <mergeCell ref="A38:M38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B61:H61"/>
    <mergeCell ref="A8:A11"/>
    <mergeCell ref="C8:C11"/>
    <mergeCell ref="D8:D11"/>
    <mergeCell ref="E8:E11"/>
    <mergeCell ref="F8:F11"/>
    <mergeCell ref="G8:G11"/>
    <mergeCell ref="H8:H11"/>
    <mergeCell ref="I8:I11"/>
    <mergeCell ref="H57:H60"/>
    <mergeCell ref="I57:I60"/>
    <mergeCell ref="F59:F60"/>
    <mergeCell ref="A57:A60"/>
    <mergeCell ref="C57:C60"/>
    <mergeCell ref="D57:D60"/>
    <mergeCell ref="E57:E60"/>
    <mergeCell ref="H52:H56"/>
    <mergeCell ref="I52:I56"/>
    <mergeCell ref="A47:A51"/>
    <mergeCell ref="C47:C51"/>
    <mergeCell ref="D47:D51"/>
    <mergeCell ref="E47:E51"/>
    <mergeCell ref="H42:H46"/>
    <mergeCell ref="I42:I46"/>
    <mergeCell ref="G20:G21"/>
    <mergeCell ref="H12:H15"/>
    <mergeCell ref="I12:I15"/>
    <mergeCell ref="A16:A19"/>
    <mergeCell ref="C16:C19"/>
    <mergeCell ref="D16:D19"/>
    <mergeCell ref="E16:E19"/>
    <mergeCell ref="F16:F19"/>
    <mergeCell ref="G16:G19"/>
    <mergeCell ref="H16:H19"/>
    <mergeCell ref="I16:I19"/>
    <mergeCell ref="A12:A15"/>
    <mergeCell ref="C12:C15"/>
    <mergeCell ref="D12:D15"/>
    <mergeCell ref="E12:E15"/>
    <mergeCell ref="F12:F13"/>
    <mergeCell ref="G12:G13"/>
    <mergeCell ref="N16:N19"/>
    <mergeCell ref="N12:N15"/>
    <mergeCell ref="N8:N11"/>
    <mergeCell ref="A42:A46"/>
    <mergeCell ref="C42:C46"/>
    <mergeCell ref="D42:D46"/>
    <mergeCell ref="E42:E46"/>
    <mergeCell ref="F42:F43"/>
    <mergeCell ref="G42:G43"/>
    <mergeCell ref="L20:L24"/>
    <mergeCell ref="M16:M19"/>
    <mergeCell ref="M12:M15"/>
    <mergeCell ref="M8:M11"/>
    <mergeCell ref="L8:L11"/>
    <mergeCell ref="L12:L15"/>
    <mergeCell ref="L16:L19"/>
    <mergeCell ref="M20:M24"/>
    <mergeCell ref="J25:J28"/>
    <mergeCell ref="K25:K26"/>
    <mergeCell ref="K27:K28"/>
    <mergeCell ref="F29:F32"/>
    <mergeCell ref="G29:G32"/>
    <mergeCell ref="J29:J32"/>
    <mergeCell ref="K29:K30"/>
    <mergeCell ref="F49:F50"/>
    <mergeCell ref="G49:G50"/>
    <mergeCell ref="A52:A56"/>
    <mergeCell ref="C52:C56"/>
    <mergeCell ref="D52:D56"/>
    <mergeCell ref="E52:E56"/>
    <mergeCell ref="F55:F56"/>
    <mergeCell ref="G55:G56"/>
    <mergeCell ref="N20:N24"/>
    <mergeCell ref="K31:K32"/>
    <mergeCell ref="H20:H24"/>
    <mergeCell ref="I20:I24"/>
    <mergeCell ref="F22:F23"/>
    <mergeCell ref="G22:G23"/>
    <mergeCell ref="A25:A32"/>
    <mergeCell ref="B25:B32"/>
    <mergeCell ref="C25:C32"/>
    <mergeCell ref="D25:D32"/>
    <mergeCell ref="E25:E32"/>
    <mergeCell ref="A20:A24"/>
    <mergeCell ref="C20:C24"/>
    <mergeCell ref="D20:D24"/>
    <mergeCell ref="E20:E24"/>
    <mergeCell ref="F20:F21"/>
    <mergeCell ref="G59:G60"/>
    <mergeCell ref="L57:L60"/>
    <mergeCell ref="L52:L56"/>
    <mergeCell ref="L47:L51"/>
    <mergeCell ref="L42:L46"/>
    <mergeCell ref="M57:M60"/>
    <mergeCell ref="M52:M56"/>
    <mergeCell ref="M47:M51"/>
    <mergeCell ref="M42:M46"/>
    <mergeCell ref="H47:H51"/>
    <mergeCell ref="I47:I5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F55"/>
  <sheetViews>
    <sheetView topLeftCell="G4" zoomScale="85" zoomScaleNormal="85" zoomScaleSheetLayoutView="100" workbookViewId="0">
      <pane ySplit="4" topLeftCell="A8" activePane="bottomLeft" state="frozen"/>
      <selection activeCell="R4" sqref="R4"/>
      <selection pane="bottomLeft" activeCell="S43" sqref="S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9" width="14.625" style="125" customWidth="1"/>
    <col min="20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8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58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58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58" x14ac:dyDescent="0.3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58" ht="33.75" customHeight="1" x14ac:dyDescent="0.3">
      <c r="A5" s="318"/>
      <c r="B5" s="318"/>
      <c r="C5" s="318"/>
      <c r="D5" s="318"/>
      <c r="E5" s="318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243285</v>
      </c>
      <c r="O5" s="388"/>
      <c r="P5" s="399">
        <v>243313</v>
      </c>
      <c r="Q5" s="388"/>
      <c r="R5" s="399">
        <v>243344</v>
      </c>
      <c r="S5" s="388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441</v>
      </c>
      <c r="AE5" s="395"/>
      <c r="AF5" s="396"/>
    </row>
    <row r="6" spans="1:58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58" s="73" customFormat="1" ht="54" customHeight="1" x14ac:dyDescent="0.2">
      <c r="A7" s="388"/>
      <c r="B7" s="388"/>
      <c r="C7" s="315" t="s">
        <v>146</v>
      </c>
      <c r="D7" s="316" t="s">
        <v>141</v>
      </c>
      <c r="E7" s="316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5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F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</row>
    <row r="10" spans="1:5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69100680.372803748</v>
      </c>
      <c r="AE10" s="84">
        <f>F10+H10+J10+L10+N10+P10+R10</f>
        <v>69100680.372803748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</row>
    <row r="11" spans="1:5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17"/>
      <c r="B47" s="317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0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87227397.618224293</v>
      </c>
      <c r="AE47" s="92">
        <f>SUM(AE9:AE39)</f>
        <v>85395365.318224296</v>
      </c>
      <c r="AF47" s="118">
        <f>AE47/AD47</f>
        <v>0.97899705425102312</v>
      </c>
    </row>
    <row r="48" spans="1:32" s="119" customFormat="1" x14ac:dyDescent="0.3">
      <c r="A48" s="318"/>
      <c r="B48" s="318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41"/>
  <sheetViews>
    <sheetView topLeftCell="A22" zoomScale="60" zoomScaleNormal="60" workbookViewId="0">
      <selection activeCell="H35" sqref="H35:H4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425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322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426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322"/>
      <c r="C5" s="322"/>
      <c r="D5" s="322"/>
      <c r="E5" s="322"/>
      <c r="F5" s="322"/>
      <c r="G5" s="322"/>
      <c r="H5" s="322"/>
      <c r="I5" s="322"/>
      <c r="J5" s="322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319" t="s">
        <v>15</v>
      </c>
      <c r="G7" s="323" t="s">
        <v>16</v>
      </c>
      <c r="H7" s="331" t="s">
        <v>17</v>
      </c>
      <c r="I7" s="11" t="s">
        <v>18</v>
      </c>
      <c r="J7" s="409"/>
      <c r="K7" s="409"/>
      <c r="L7" s="481"/>
      <c r="M7" s="332" t="s">
        <v>19</v>
      </c>
      <c r="N7" s="14" t="s">
        <v>20</v>
      </c>
    </row>
    <row r="8" spans="1:14" ht="21.75" customHeight="1" x14ac:dyDescent="0.35">
      <c r="A8" s="430">
        <v>1</v>
      </c>
      <c r="B8" s="305" t="s">
        <v>33</v>
      </c>
      <c r="C8" s="431">
        <v>934500</v>
      </c>
      <c r="D8" s="431">
        <v>999505</v>
      </c>
      <c r="E8" s="467" t="s">
        <v>21</v>
      </c>
      <c r="F8" s="451" t="s">
        <v>232</v>
      </c>
      <c r="G8" s="437">
        <v>984687</v>
      </c>
      <c r="H8" s="451" t="s">
        <v>232</v>
      </c>
      <c r="I8" s="437">
        <v>984687</v>
      </c>
      <c r="J8" s="306"/>
      <c r="K8" s="15"/>
      <c r="L8" s="416" t="s">
        <v>444</v>
      </c>
      <c r="M8" s="419" t="s">
        <v>23</v>
      </c>
      <c r="N8" s="422"/>
    </row>
    <row r="9" spans="1:14" ht="21.75" customHeight="1" x14ac:dyDescent="0.35">
      <c r="A9" s="403"/>
      <c r="B9" s="307" t="s">
        <v>411</v>
      </c>
      <c r="C9" s="494"/>
      <c r="D9" s="494"/>
      <c r="E9" s="468"/>
      <c r="F9" s="452"/>
      <c r="G9" s="412"/>
      <c r="H9" s="452"/>
      <c r="I9" s="412"/>
      <c r="J9" s="329" t="s">
        <v>25</v>
      </c>
      <c r="K9" s="18" t="s">
        <v>412</v>
      </c>
      <c r="L9" s="417"/>
      <c r="M9" s="482"/>
      <c r="N9" s="420"/>
    </row>
    <row r="10" spans="1:14" ht="21.75" customHeight="1" x14ac:dyDescent="0.35">
      <c r="A10" s="447"/>
      <c r="B10" s="16" t="s">
        <v>413</v>
      </c>
      <c r="C10" s="494"/>
      <c r="D10" s="494"/>
      <c r="E10" s="468"/>
      <c r="F10" s="452"/>
      <c r="G10" s="412"/>
      <c r="H10" s="452"/>
      <c r="I10" s="412"/>
      <c r="J10" s="329" t="s">
        <v>24</v>
      </c>
      <c r="K10" s="16" t="s">
        <v>414</v>
      </c>
      <c r="L10" s="417"/>
      <c r="M10" s="482"/>
      <c r="N10" s="420"/>
    </row>
    <row r="11" spans="1:14" ht="21.75" customHeight="1" x14ac:dyDescent="0.35">
      <c r="A11" s="404"/>
      <c r="B11" s="308"/>
      <c r="C11" s="487"/>
      <c r="D11" s="487"/>
      <c r="E11" s="469"/>
      <c r="F11" s="453"/>
      <c r="G11" s="413"/>
      <c r="H11" s="453"/>
      <c r="I11" s="413"/>
      <c r="J11" s="263"/>
      <c r="K11" s="20"/>
      <c r="L11" s="418"/>
      <c r="M11" s="488"/>
      <c r="N11" s="421"/>
    </row>
    <row r="12" spans="1:14" ht="31.5" customHeight="1" x14ac:dyDescent="0.35">
      <c r="A12" s="430">
        <v>2</v>
      </c>
      <c r="B12" s="58" t="s">
        <v>33</v>
      </c>
      <c r="C12" s="494">
        <v>467200</v>
      </c>
      <c r="D12" s="494">
        <v>457716</v>
      </c>
      <c r="E12" s="467" t="s">
        <v>21</v>
      </c>
      <c r="F12" s="451" t="s">
        <v>273</v>
      </c>
      <c r="G12" s="437">
        <v>450648</v>
      </c>
      <c r="H12" s="451" t="s">
        <v>273</v>
      </c>
      <c r="I12" s="437">
        <v>450648</v>
      </c>
      <c r="J12" s="175"/>
      <c r="K12" s="16"/>
      <c r="L12" s="416" t="s">
        <v>36</v>
      </c>
      <c r="M12" s="419" t="s">
        <v>23</v>
      </c>
      <c r="N12" s="419"/>
    </row>
    <row r="13" spans="1:14" ht="31.5" customHeight="1" x14ac:dyDescent="0.35">
      <c r="A13" s="403"/>
      <c r="B13" s="61" t="s">
        <v>37</v>
      </c>
      <c r="C13" s="494"/>
      <c r="D13" s="494"/>
      <c r="E13" s="468"/>
      <c r="F13" s="452"/>
      <c r="G13" s="412"/>
      <c r="H13" s="452"/>
      <c r="I13" s="412"/>
      <c r="J13" s="329" t="s">
        <v>25</v>
      </c>
      <c r="K13" s="18" t="s">
        <v>415</v>
      </c>
      <c r="L13" s="417"/>
      <c r="M13" s="482"/>
      <c r="N13" s="482"/>
    </row>
    <row r="14" spans="1:14" ht="21.75" customHeight="1" x14ac:dyDescent="0.35">
      <c r="A14" s="403"/>
      <c r="B14" s="61" t="s">
        <v>416</v>
      </c>
      <c r="C14" s="494"/>
      <c r="D14" s="494"/>
      <c r="E14" s="468"/>
      <c r="F14" s="452"/>
      <c r="G14" s="412"/>
      <c r="H14" s="452"/>
      <c r="I14" s="412"/>
      <c r="J14" s="329" t="s">
        <v>24</v>
      </c>
      <c r="K14" s="16" t="s">
        <v>417</v>
      </c>
      <c r="L14" s="417"/>
      <c r="M14" s="482"/>
      <c r="N14" s="482"/>
    </row>
    <row r="15" spans="1:14" ht="21.75" customHeight="1" x14ac:dyDescent="0.35">
      <c r="A15" s="404"/>
      <c r="B15" s="308"/>
      <c r="C15" s="494"/>
      <c r="D15" s="494"/>
      <c r="E15" s="469"/>
      <c r="F15" s="453"/>
      <c r="G15" s="413"/>
      <c r="H15" s="453"/>
      <c r="I15" s="413"/>
      <c r="J15" s="263"/>
      <c r="K15" s="20"/>
      <c r="L15" s="418"/>
      <c r="M15" s="488"/>
      <c r="N15" s="488"/>
    </row>
    <row r="16" spans="1:14" ht="21.75" customHeight="1" x14ac:dyDescent="0.35">
      <c r="A16" s="430">
        <v>3</v>
      </c>
      <c r="B16" s="58" t="s">
        <v>418</v>
      </c>
      <c r="C16" s="431">
        <v>26750</v>
      </c>
      <c r="D16" s="431">
        <v>28622.5</v>
      </c>
      <c r="E16" s="467" t="s">
        <v>21</v>
      </c>
      <c r="F16" s="324" t="s">
        <v>419</v>
      </c>
      <c r="G16" s="323">
        <v>28622.5</v>
      </c>
      <c r="H16" s="451" t="s">
        <v>419</v>
      </c>
      <c r="I16" s="437">
        <v>28622.5</v>
      </c>
      <c r="J16" s="175"/>
      <c r="K16" s="16"/>
      <c r="L16" s="416" t="s">
        <v>443</v>
      </c>
      <c r="M16" s="419"/>
      <c r="N16" s="419" t="s">
        <v>23</v>
      </c>
    </row>
    <row r="17" spans="1:14" ht="21.75" customHeight="1" x14ac:dyDescent="0.35">
      <c r="A17" s="403"/>
      <c r="B17" s="61" t="s">
        <v>420</v>
      </c>
      <c r="C17" s="494"/>
      <c r="D17" s="494"/>
      <c r="E17" s="468"/>
      <c r="F17" s="458" t="s">
        <v>421</v>
      </c>
      <c r="G17" s="460">
        <v>31565</v>
      </c>
      <c r="H17" s="452"/>
      <c r="I17" s="412"/>
      <c r="J17" s="329" t="s">
        <v>22</v>
      </c>
      <c r="K17" s="18" t="s">
        <v>422</v>
      </c>
      <c r="L17" s="417"/>
      <c r="M17" s="482"/>
      <c r="N17" s="482"/>
    </row>
    <row r="18" spans="1:14" ht="21.75" customHeight="1" x14ac:dyDescent="0.35">
      <c r="A18" s="403"/>
      <c r="B18" s="61"/>
      <c r="C18" s="494"/>
      <c r="D18" s="494"/>
      <c r="E18" s="468"/>
      <c r="F18" s="458"/>
      <c r="G18" s="460"/>
      <c r="H18" s="452"/>
      <c r="I18" s="412"/>
      <c r="J18" s="329" t="s">
        <v>24</v>
      </c>
      <c r="K18" s="16" t="s">
        <v>423</v>
      </c>
      <c r="L18" s="417"/>
      <c r="M18" s="482"/>
      <c r="N18" s="482"/>
    </row>
    <row r="19" spans="1:14" ht="21.75" customHeight="1" x14ac:dyDescent="0.35">
      <c r="A19" s="404"/>
      <c r="B19" s="308"/>
      <c r="C19" s="487"/>
      <c r="D19" s="487"/>
      <c r="E19" s="469"/>
      <c r="F19" s="326" t="s">
        <v>424</v>
      </c>
      <c r="G19" s="328">
        <v>33170</v>
      </c>
      <c r="H19" s="453"/>
      <c r="I19" s="413"/>
      <c r="J19" s="263"/>
      <c r="K19" s="20"/>
      <c r="L19" s="418"/>
      <c r="M19" s="488"/>
      <c r="N19" s="488"/>
    </row>
    <row r="20" spans="1:14" ht="21.75" customHeight="1" x14ac:dyDescent="0.35">
      <c r="A20" s="25"/>
      <c r="B20" s="407" t="s">
        <v>28</v>
      </c>
      <c r="C20" s="407"/>
      <c r="D20" s="407"/>
      <c r="E20" s="407"/>
      <c r="F20" s="407"/>
      <c r="G20" s="407"/>
      <c r="H20" s="408"/>
      <c r="I20" s="26">
        <f>SUM(I8:I19)</f>
        <v>1463957.5</v>
      </c>
      <c r="J20" s="27"/>
      <c r="K20" s="28"/>
      <c r="L20" s="66"/>
      <c r="M20" s="67"/>
      <c r="N20" s="68"/>
    </row>
    <row r="21" spans="1:14" ht="21" customHeight="1" x14ac:dyDescent="0.35">
      <c r="A21" s="29"/>
      <c r="B21" s="30"/>
      <c r="C21" s="31"/>
      <c r="D21" s="31"/>
      <c r="E21" s="30"/>
      <c r="F21" s="30"/>
      <c r="G21" s="31"/>
      <c r="H21" s="32"/>
      <c r="I21" s="33"/>
      <c r="J21" s="30"/>
      <c r="K21" s="30"/>
      <c r="L21" s="34"/>
      <c r="M21" s="34"/>
      <c r="N21" s="34"/>
    </row>
    <row r="22" spans="1:14" x14ac:dyDescent="0.35">
      <c r="A22" s="3"/>
      <c r="B22" s="322"/>
      <c r="C22" s="322"/>
      <c r="D22" s="322"/>
      <c r="E22" s="322"/>
      <c r="F22" s="322"/>
      <c r="G22" s="322"/>
      <c r="H22" s="322"/>
      <c r="I22" s="202"/>
      <c r="J22" s="202"/>
      <c r="K22" s="46"/>
    </row>
    <row r="23" spans="1:14" x14ac:dyDescent="0.35">
      <c r="A23" s="429" t="s">
        <v>427</v>
      </c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322" t="s">
        <v>0</v>
      </c>
    </row>
    <row r="24" spans="1:14" x14ac:dyDescent="0.35">
      <c r="A24" s="429" t="s">
        <v>1</v>
      </c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34"/>
    </row>
    <row r="25" spans="1:14" x14ac:dyDescent="0.35">
      <c r="A25" s="429" t="s">
        <v>426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34"/>
    </row>
    <row r="26" spans="1:14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4"/>
    </row>
    <row r="27" spans="1:14" ht="42" x14ac:dyDescent="0.35">
      <c r="A27" s="471" t="s">
        <v>2</v>
      </c>
      <c r="B27" s="472" t="s">
        <v>3</v>
      </c>
      <c r="C27" s="4" t="s">
        <v>4</v>
      </c>
      <c r="D27" s="5" t="s">
        <v>5</v>
      </c>
      <c r="E27" s="472" t="s">
        <v>6</v>
      </c>
      <c r="F27" s="472" t="s">
        <v>7</v>
      </c>
      <c r="G27" s="472"/>
      <c r="H27" s="473" t="s">
        <v>8</v>
      </c>
      <c r="I27" s="473"/>
      <c r="J27" s="474" t="s">
        <v>9</v>
      </c>
      <c r="K27" s="474" t="s">
        <v>10</v>
      </c>
      <c r="L27" s="475" t="s">
        <v>11</v>
      </c>
      <c r="M27" s="476" t="s">
        <v>12</v>
      </c>
      <c r="N27" s="477"/>
    </row>
    <row r="28" spans="1:14" ht="63" x14ac:dyDescent="0.35">
      <c r="A28" s="462"/>
      <c r="B28" s="472"/>
      <c r="C28" s="6" t="s">
        <v>13</v>
      </c>
      <c r="D28" s="7" t="s">
        <v>14</v>
      </c>
      <c r="E28" s="472"/>
      <c r="F28" s="319" t="s">
        <v>15</v>
      </c>
      <c r="G28" s="323" t="s">
        <v>16</v>
      </c>
      <c r="H28" s="331" t="s">
        <v>17</v>
      </c>
      <c r="I28" s="11" t="s">
        <v>18</v>
      </c>
      <c r="J28" s="409"/>
      <c r="K28" s="409"/>
      <c r="L28" s="475"/>
      <c r="M28" s="321" t="s">
        <v>19</v>
      </c>
      <c r="N28" s="320" t="s">
        <v>20</v>
      </c>
    </row>
    <row r="29" spans="1:14" ht="21" customHeight="1" x14ac:dyDescent="0.35">
      <c r="A29" s="446">
        <v>1</v>
      </c>
      <c r="B29" s="58" t="s">
        <v>33</v>
      </c>
      <c r="C29" s="465">
        <v>9345000</v>
      </c>
      <c r="D29" s="465">
        <v>9393076</v>
      </c>
      <c r="E29" s="467" t="s">
        <v>34</v>
      </c>
      <c r="F29" s="324" t="s">
        <v>273</v>
      </c>
      <c r="G29" s="323">
        <v>8070000</v>
      </c>
      <c r="H29" s="451" t="s">
        <v>273</v>
      </c>
      <c r="I29" s="441">
        <v>8068796</v>
      </c>
      <c r="J29" s="41"/>
      <c r="K29" s="41"/>
      <c r="L29" s="416" t="s">
        <v>36</v>
      </c>
      <c r="M29" s="434" t="s">
        <v>23</v>
      </c>
      <c r="N29" s="422"/>
    </row>
    <row r="30" spans="1:14" ht="21" customHeight="1" x14ac:dyDescent="0.35">
      <c r="A30" s="447"/>
      <c r="B30" s="61" t="s">
        <v>37</v>
      </c>
      <c r="C30" s="466"/>
      <c r="D30" s="466"/>
      <c r="E30" s="468"/>
      <c r="F30" s="329" t="s">
        <v>262</v>
      </c>
      <c r="G30" s="327">
        <v>8198000</v>
      </c>
      <c r="H30" s="452"/>
      <c r="I30" s="442"/>
      <c r="J30" s="329"/>
      <c r="K30" s="18"/>
      <c r="L30" s="417"/>
      <c r="M30" s="483"/>
      <c r="N30" s="420"/>
    </row>
    <row r="31" spans="1:14" ht="21" customHeight="1" x14ac:dyDescent="0.35">
      <c r="A31" s="447"/>
      <c r="B31" s="61" t="s">
        <v>428</v>
      </c>
      <c r="C31" s="466"/>
      <c r="D31" s="466"/>
      <c r="E31" s="468"/>
      <c r="F31" s="329" t="s">
        <v>429</v>
      </c>
      <c r="G31" s="327">
        <v>8220000</v>
      </c>
      <c r="H31" s="452"/>
      <c r="I31" s="442"/>
      <c r="J31" s="329" t="s">
        <v>22</v>
      </c>
      <c r="K31" s="18" t="s">
        <v>446</v>
      </c>
      <c r="L31" s="417"/>
      <c r="M31" s="483"/>
      <c r="N31" s="420"/>
    </row>
    <row r="32" spans="1:14" ht="21" customHeight="1" x14ac:dyDescent="0.35">
      <c r="A32" s="447"/>
      <c r="B32" s="61"/>
      <c r="C32" s="466"/>
      <c r="D32" s="466"/>
      <c r="E32" s="468"/>
      <c r="F32" s="458" t="s">
        <v>232</v>
      </c>
      <c r="G32" s="460">
        <v>8400000</v>
      </c>
      <c r="H32" s="452"/>
      <c r="I32" s="442"/>
      <c r="J32" s="329" t="s">
        <v>24</v>
      </c>
      <c r="K32" s="16" t="s">
        <v>430</v>
      </c>
      <c r="L32" s="417"/>
      <c r="M32" s="483"/>
      <c r="N32" s="420"/>
    </row>
    <row r="33" spans="1:14" ht="21" customHeight="1" x14ac:dyDescent="0.35">
      <c r="A33" s="447"/>
      <c r="B33" s="61"/>
      <c r="C33" s="466"/>
      <c r="D33" s="466"/>
      <c r="E33" s="468"/>
      <c r="F33" s="458"/>
      <c r="G33" s="460"/>
      <c r="H33" s="452"/>
      <c r="I33" s="442"/>
      <c r="J33" s="311"/>
      <c r="K33" s="312"/>
      <c r="L33" s="417"/>
      <c r="M33" s="483"/>
      <c r="N33" s="420"/>
    </row>
    <row r="34" spans="1:14" ht="21" customHeight="1" x14ac:dyDescent="0.35">
      <c r="A34" s="447"/>
      <c r="B34" s="61"/>
      <c r="C34" s="466"/>
      <c r="D34" s="466"/>
      <c r="E34" s="469"/>
      <c r="F34" s="330" t="s">
        <v>205</v>
      </c>
      <c r="G34" s="328">
        <v>9191000</v>
      </c>
      <c r="H34" s="453"/>
      <c r="I34" s="443"/>
      <c r="J34" s="54"/>
      <c r="K34" s="54"/>
      <c r="L34" s="418"/>
      <c r="M34" s="484"/>
      <c r="N34" s="421"/>
    </row>
    <row r="35" spans="1:14" ht="21" customHeight="1" x14ac:dyDescent="0.35">
      <c r="A35" s="446">
        <v>2</v>
      </c>
      <c r="B35" s="58" t="s">
        <v>431</v>
      </c>
      <c r="C35" s="487">
        <v>2176000</v>
      </c>
      <c r="D35" s="487">
        <v>1900000</v>
      </c>
      <c r="E35" s="467" t="s">
        <v>34</v>
      </c>
      <c r="F35" s="319" t="s">
        <v>432</v>
      </c>
      <c r="G35" s="323">
        <v>890000</v>
      </c>
      <c r="H35" s="409" t="s">
        <v>432</v>
      </c>
      <c r="I35" s="441">
        <v>890000</v>
      </c>
      <c r="J35" s="41"/>
      <c r="K35" s="41"/>
      <c r="L35" s="416" t="s">
        <v>174</v>
      </c>
      <c r="M35" s="434" t="s">
        <v>23</v>
      </c>
      <c r="N35" s="422"/>
    </row>
    <row r="36" spans="1:14" ht="21" customHeight="1" x14ac:dyDescent="0.35">
      <c r="A36" s="447"/>
      <c r="B36" s="61" t="s">
        <v>433</v>
      </c>
      <c r="C36" s="466"/>
      <c r="D36" s="466"/>
      <c r="E36" s="468"/>
      <c r="F36" s="329" t="s">
        <v>434</v>
      </c>
      <c r="G36" s="327">
        <v>1144900</v>
      </c>
      <c r="H36" s="410"/>
      <c r="I36" s="442"/>
      <c r="J36" s="329"/>
      <c r="K36" s="18"/>
      <c r="L36" s="417"/>
      <c r="M36" s="483"/>
      <c r="N36" s="420"/>
    </row>
    <row r="37" spans="1:14" ht="21" customHeight="1" x14ac:dyDescent="0.35">
      <c r="A37" s="447"/>
      <c r="B37" s="61" t="s">
        <v>435</v>
      </c>
      <c r="C37" s="466"/>
      <c r="D37" s="466"/>
      <c r="E37" s="468"/>
      <c r="F37" s="325" t="s">
        <v>436</v>
      </c>
      <c r="G37" s="327">
        <v>1262065</v>
      </c>
      <c r="H37" s="410"/>
      <c r="I37" s="442"/>
      <c r="J37" s="329" t="s">
        <v>22</v>
      </c>
      <c r="K37" s="18" t="s">
        <v>437</v>
      </c>
      <c r="L37" s="417"/>
      <c r="M37" s="483"/>
      <c r="N37" s="420"/>
    </row>
    <row r="38" spans="1:14" ht="21" customHeight="1" x14ac:dyDescent="0.35">
      <c r="A38" s="447"/>
      <c r="B38" s="61"/>
      <c r="C38" s="466"/>
      <c r="D38" s="466"/>
      <c r="E38" s="468"/>
      <c r="F38" s="458" t="s">
        <v>438</v>
      </c>
      <c r="G38" s="460">
        <v>1385000</v>
      </c>
      <c r="H38" s="410"/>
      <c r="I38" s="442"/>
      <c r="J38" s="329" t="s">
        <v>24</v>
      </c>
      <c r="K38" s="16" t="s">
        <v>439</v>
      </c>
      <c r="L38" s="417"/>
      <c r="M38" s="483"/>
      <c r="N38" s="420"/>
    </row>
    <row r="39" spans="1:14" ht="21" customHeight="1" x14ac:dyDescent="0.35">
      <c r="A39" s="447"/>
      <c r="B39" s="61"/>
      <c r="C39" s="466"/>
      <c r="D39" s="466"/>
      <c r="E39" s="468"/>
      <c r="F39" s="458"/>
      <c r="G39" s="460"/>
      <c r="H39" s="410"/>
      <c r="I39" s="442"/>
      <c r="J39" s="311"/>
      <c r="K39" s="312"/>
      <c r="L39" s="417"/>
      <c r="M39" s="483"/>
      <c r="N39" s="420"/>
    </row>
    <row r="40" spans="1:14" ht="21" customHeight="1" x14ac:dyDescent="0.35">
      <c r="A40" s="448"/>
      <c r="B40" s="63"/>
      <c r="C40" s="466"/>
      <c r="D40" s="466"/>
      <c r="E40" s="469"/>
      <c r="F40" s="330" t="s">
        <v>440</v>
      </c>
      <c r="G40" s="328">
        <v>1700000</v>
      </c>
      <c r="H40" s="411"/>
      <c r="I40" s="443"/>
      <c r="J40" s="42"/>
      <c r="K40" s="42"/>
      <c r="L40" s="418"/>
      <c r="M40" s="484"/>
      <c r="N40" s="421"/>
    </row>
    <row r="41" spans="1:14" x14ac:dyDescent="0.35">
      <c r="A41" s="25"/>
      <c r="B41" s="407" t="s">
        <v>286</v>
      </c>
      <c r="C41" s="407"/>
      <c r="D41" s="407"/>
      <c r="E41" s="407"/>
      <c r="F41" s="407"/>
      <c r="G41" s="407"/>
      <c r="H41" s="408"/>
      <c r="I41" s="26">
        <f>SUM(I29:I40)</f>
        <v>8958796</v>
      </c>
      <c r="J41" s="27"/>
      <c r="K41" s="28"/>
      <c r="L41" s="314"/>
      <c r="M41" s="314"/>
      <c r="N41" s="314"/>
    </row>
  </sheetData>
  <mergeCells count="81"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G8:G11"/>
    <mergeCell ref="H8:H11"/>
    <mergeCell ref="I8:I11"/>
    <mergeCell ref="L8:L11"/>
    <mergeCell ref="M8:M11"/>
    <mergeCell ref="A8:A11"/>
    <mergeCell ref="A16:A19"/>
    <mergeCell ref="C16:C19"/>
    <mergeCell ref="D16:D19"/>
    <mergeCell ref="E16:E19"/>
    <mergeCell ref="H16:H19"/>
    <mergeCell ref="I16:I19"/>
    <mergeCell ref="L16:L19"/>
    <mergeCell ref="M16:M19"/>
    <mergeCell ref="N16:N19"/>
    <mergeCell ref="K27:K28"/>
    <mergeCell ref="L27:L28"/>
    <mergeCell ref="M27:N27"/>
    <mergeCell ref="J27:J28"/>
    <mergeCell ref="A27:A28"/>
    <mergeCell ref="B27:B28"/>
    <mergeCell ref="E27:E28"/>
    <mergeCell ref="F27:G27"/>
    <mergeCell ref="H27:I27"/>
    <mergeCell ref="B41:H41"/>
    <mergeCell ref="F12:F15"/>
    <mergeCell ref="G12:G15"/>
    <mergeCell ref="F17:F18"/>
    <mergeCell ref="G17:G18"/>
    <mergeCell ref="C29:C34"/>
    <mergeCell ref="D29:D34"/>
    <mergeCell ref="B20:H20"/>
    <mergeCell ref="A23:M23"/>
    <mergeCell ref="A24:M24"/>
    <mergeCell ref="A25:M25"/>
    <mergeCell ref="A29:A34"/>
    <mergeCell ref="E29:E34"/>
    <mergeCell ref="H29:H34"/>
    <mergeCell ref="I29:I34"/>
    <mergeCell ref="F32:F33"/>
    <mergeCell ref="A35:A40"/>
    <mergeCell ref="C35:C40"/>
    <mergeCell ref="D35:D40"/>
    <mergeCell ref="E35:E40"/>
    <mergeCell ref="H35:H40"/>
    <mergeCell ref="I35:I40"/>
    <mergeCell ref="F38:F39"/>
    <mergeCell ref="G38:G39"/>
    <mergeCell ref="N29:N34"/>
    <mergeCell ref="M29:M34"/>
    <mergeCell ref="L29:L34"/>
    <mergeCell ref="N35:N40"/>
    <mergeCell ref="M35:M40"/>
    <mergeCell ref="L35:L40"/>
    <mergeCell ref="G32:G3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G55"/>
  <sheetViews>
    <sheetView topLeftCell="K4" zoomScale="85" zoomScaleNormal="85" zoomScaleSheetLayoutView="100" workbookViewId="0">
      <pane ySplit="4" topLeftCell="A8" activePane="bottomLeft" state="frozen"/>
      <selection activeCell="R4" sqref="R4"/>
      <selection pane="bottomLeft" activeCell="AD6" sqref="AD6:AD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1" width="14.625" style="125" customWidth="1"/>
    <col min="22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9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59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59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59" x14ac:dyDescent="0.3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59" ht="33.75" customHeight="1" x14ac:dyDescent="0.3">
      <c r="A5" s="343"/>
      <c r="B5" s="343"/>
      <c r="C5" s="343"/>
      <c r="D5" s="343"/>
      <c r="E5" s="343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243285</v>
      </c>
      <c r="O5" s="388"/>
      <c r="P5" s="399">
        <v>243313</v>
      </c>
      <c r="Q5" s="388"/>
      <c r="R5" s="399">
        <v>243344</v>
      </c>
      <c r="S5" s="388"/>
      <c r="T5" s="392">
        <v>243374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464</v>
      </c>
      <c r="AE5" s="395"/>
      <c r="AF5" s="396"/>
    </row>
    <row r="6" spans="1:59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59" s="73" customFormat="1" ht="54" customHeight="1" x14ac:dyDescent="0.2">
      <c r="A7" s="388"/>
      <c r="B7" s="388"/>
      <c r="C7" s="344" t="s">
        <v>146</v>
      </c>
      <c r="D7" s="345" t="s">
        <v>141</v>
      </c>
      <c r="E7" s="345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59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9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G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</row>
    <row r="10" spans="1:59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71889814.017663568</v>
      </c>
      <c r="AE10" s="84">
        <f>F10+H10+J10+L10+N10+P10+R10</f>
        <v>69100680.372803748</v>
      </c>
      <c r="AF10" s="90">
        <f>AE10/AD10</f>
        <v>0.96120265877757705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</row>
    <row r="11" spans="1:59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9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9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9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9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9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42"/>
      <c r="B47" s="342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90016531.263084114</v>
      </c>
      <c r="AE47" s="92">
        <f>SUM(AE9:AE39)</f>
        <v>85395365.318224296</v>
      </c>
      <c r="AF47" s="118">
        <f>AE47/AD47</f>
        <v>0.94866314131396701</v>
      </c>
    </row>
    <row r="48" spans="1:32" s="119" customFormat="1" x14ac:dyDescent="0.3">
      <c r="A48" s="343"/>
      <c r="B48" s="343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2"/>
  <sheetViews>
    <sheetView zoomScale="60" zoomScaleNormal="60" workbookViewId="0">
      <selection activeCell="L16" sqref="L1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453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346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34"/>
    </row>
    <row r="4" spans="1:14" x14ac:dyDescent="0.35">
      <c r="A4" s="429" t="s">
        <v>452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34"/>
    </row>
    <row r="5" spans="1:14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75" t="s">
        <v>11</v>
      </c>
      <c r="M6" s="476" t="s">
        <v>12</v>
      </c>
      <c r="N6" s="477"/>
    </row>
    <row r="7" spans="1:14" ht="63" x14ac:dyDescent="0.35">
      <c r="A7" s="462"/>
      <c r="B7" s="472"/>
      <c r="C7" s="6" t="s">
        <v>13</v>
      </c>
      <c r="D7" s="7" t="s">
        <v>14</v>
      </c>
      <c r="E7" s="472"/>
      <c r="F7" s="348" t="s">
        <v>15</v>
      </c>
      <c r="G7" s="350" t="s">
        <v>16</v>
      </c>
      <c r="H7" s="347" t="s">
        <v>17</v>
      </c>
      <c r="I7" s="11" t="s">
        <v>18</v>
      </c>
      <c r="J7" s="409"/>
      <c r="K7" s="409"/>
      <c r="L7" s="475"/>
      <c r="M7" s="355" t="s">
        <v>19</v>
      </c>
      <c r="N7" s="354" t="s">
        <v>20</v>
      </c>
    </row>
    <row r="8" spans="1:14" ht="21" customHeight="1" x14ac:dyDescent="0.35">
      <c r="A8" s="446">
        <v>1</v>
      </c>
      <c r="B8" s="58" t="s">
        <v>33</v>
      </c>
      <c r="C8" s="465">
        <v>4672000</v>
      </c>
      <c r="D8" s="465">
        <v>3457701</v>
      </c>
      <c r="E8" s="467" t="s">
        <v>34</v>
      </c>
      <c r="F8" s="351" t="s">
        <v>262</v>
      </c>
      <c r="G8" s="350">
        <v>2985000</v>
      </c>
      <c r="H8" s="451" t="s">
        <v>262</v>
      </c>
      <c r="I8" s="441">
        <v>2984373</v>
      </c>
      <c r="J8" s="41"/>
      <c r="K8" s="41"/>
      <c r="L8" s="416" t="s">
        <v>36</v>
      </c>
      <c r="M8" s="434" t="s">
        <v>23</v>
      </c>
      <c r="N8" s="422"/>
    </row>
    <row r="9" spans="1:14" ht="21" customHeight="1" x14ac:dyDescent="0.35">
      <c r="A9" s="447"/>
      <c r="B9" s="61" t="s">
        <v>37</v>
      </c>
      <c r="C9" s="466"/>
      <c r="D9" s="466"/>
      <c r="E9" s="468"/>
      <c r="F9" s="352" t="s">
        <v>448</v>
      </c>
      <c r="G9" s="349">
        <v>3265000</v>
      </c>
      <c r="H9" s="452"/>
      <c r="I9" s="442"/>
      <c r="J9" s="352" t="s">
        <v>22</v>
      </c>
      <c r="K9" s="18" t="s">
        <v>449</v>
      </c>
      <c r="L9" s="417"/>
      <c r="M9" s="483"/>
      <c r="N9" s="420"/>
    </row>
    <row r="10" spans="1:14" ht="21" customHeight="1" x14ac:dyDescent="0.35">
      <c r="A10" s="447"/>
      <c r="B10" s="61" t="s">
        <v>450</v>
      </c>
      <c r="C10" s="466"/>
      <c r="D10" s="466"/>
      <c r="E10" s="468"/>
      <c r="F10" s="352" t="s">
        <v>205</v>
      </c>
      <c r="G10" s="349">
        <v>3353969</v>
      </c>
      <c r="H10" s="452"/>
      <c r="I10" s="442"/>
      <c r="J10" s="352" t="s">
        <v>24</v>
      </c>
      <c r="K10" s="16" t="s">
        <v>451</v>
      </c>
      <c r="L10" s="417"/>
      <c r="M10" s="483"/>
      <c r="N10" s="420"/>
    </row>
    <row r="11" spans="1:14" ht="21" customHeight="1" x14ac:dyDescent="0.35">
      <c r="A11" s="447"/>
      <c r="B11" s="63"/>
      <c r="C11" s="466"/>
      <c r="D11" s="466"/>
      <c r="E11" s="469"/>
      <c r="F11" s="361"/>
      <c r="G11" s="362"/>
      <c r="H11" s="452"/>
      <c r="I11" s="442"/>
      <c r="J11" s="353"/>
      <c r="K11" s="20"/>
      <c r="L11" s="418"/>
      <c r="M11" s="484"/>
      <c r="N11" s="421"/>
    </row>
    <row r="12" spans="1:14" x14ac:dyDescent="0.35">
      <c r="A12" s="25"/>
      <c r="B12" s="407" t="s">
        <v>32</v>
      </c>
      <c r="C12" s="407"/>
      <c r="D12" s="407"/>
      <c r="E12" s="407"/>
      <c r="F12" s="407"/>
      <c r="G12" s="407"/>
      <c r="H12" s="408"/>
      <c r="I12" s="26">
        <f>SUM(I8:I11)</f>
        <v>2984373</v>
      </c>
      <c r="J12" s="27"/>
      <c r="K12" s="28"/>
      <c r="L12" s="314"/>
      <c r="M12" s="314"/>
      <c r="N12" s="314"/>
    </row>
  </sheetData>
  <mergeCells count="22">
    <mergeCell ref="B12:H12"/>
    <mergeCell ref="N8:N11"/>
    <mergeCell ref="L6:L7"/>
    <mergeCell ref="M6:N6"/>
    <mergeCell ref="L8:L11"/>
    <mergeCell ref="M8:M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2CDC14"/>
    <pageSetUpPr fitToPage="1"/>
  </sheetPr>
  <dimension ref="A1:U265"/>
  <sheetViews>
    <sheetView tabSelected="1" view="pageBreakPreview" topLeftCell="I258" zoomScale="85" zoomScaleNormal="85" zoomScaleSheetLayoutView="85" workbookViewId="0">
      <selection activeCell="O265" sqref="O265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516" t="s">
        <v>182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</row>
    <row r="2" spans="1:21" s="159" customFormat="1" ht="18.75" x14ac:dyDescent="0.2">
      <c r="A2" s="516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</row>
    <row r="3" spans="1:21" s="159" customFormat="1" ht="18.75" x14ac:dyDescent="0.2">
      <c r="A3" s="516" t="s">
        <v>194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6" spans="1:21" s="159" customFormat="1" ht="18.75" x14ac:dyDescent="0.2">
      <c r="A6" s="517" t="s">
        <v>2</v>
      </c>
      <c r="B6" s="517" t="s">
        <v>183</v>
      </c>
      <c r="C6" s="518" t="s">
        <v>184</v>
      </c>
      <c r="D6" s="518" t="s">
        <v>185</v>
      </c>
      <c r="E6" s="519" t="s">
        <v>6</v>
      </c>
      <c r="F6" s="520" t="s">
        <v>7</v>
      </c>
      <c r="G6" s="520"/>
      <c r="H6" s="511" t="s">
        <v>186</v>
      </c>
      <c r="I6" s="511"/>
      <c r="J6" s="511" t="s">
        <v>187</v>
      </c>
      <c r="K6" s="511" t="s">
        <v>188</v>
      </c>
      <c r="L6" s="512" t="s">
        <v>189</v>
      </c>
      <c r="M6" s="513" t="s">
        <v>12</v>
      </c>
      <c r="N6" s="514"/>
      <c r="O6" s="515" t="s">
        <v>190</v>
      </c>
      <c r="P6" s="515" t="s">
        <v>191</v>
      </c>
    </row>
    <row r="7" spans="1:21" s="159" customFormat="1" ht="37.5" x14ac:dyDescent="0.2">
      <c r="A7" s="517"/>
      <c r="B7" s="517"/>
      <c r="C7" s="518"/>
      <c r="D7" s="518"/>
      <c r="E7" s="519"/>
      <c r="F7" s="160" t="s">
        <v>15</v>
      </c>
      <c r="G7" s="161" t="s">
        <v>192</v>
      </c>
      <c r="H7" s="161" t="s">
        <v>17</v>
      </c>
      <c r="I7" s="161" t="s">
        <v>193</v>
      </c>
      <c r="J7" s="511"/>
      <c r="K7" s="511"/>
      <c r="L7" s="512"/>
      <c r="M7" s="162" t="s">
        <v>19</v>
      </c>
      <c r="N7" s="163" t="s">
        <v>20</v>
      </c>
      <c r="O7" s="515"/>
      <c r="P7" s="515"/>
    </row>
    <row r="8" spans="1:21" ht="24" customHeight="1" x14ac:dyDescent="0.25">
      <c r="A8" s="446">
        <v>1</v>
      </c>
      <c r="B8" s="58" t="s">
        <v>59</v>
      </c>
      <c r="C8" s="431">
        <v>16900</v>
      </c>
      <c r="D8" s="405">
        <v>9490</v>
      </c>
      <c r="E8" s="435" t="s">
        <v>21</v>
      </c>
      <c r="F8" s="132" t="s">
        <v>60</v>
      </c>
      <c r="G8" s="59">
        <v>9490</v>
      </c>
      <c r="H8" s="455" t="s">
        <v>60</v>
      </c>
      <c r="I8" s="441">
        <v>9490</v>
      </c>
      <c r="J8" s="60"/>
      <c r="K8" s="132"/>
      <c r="L8" s="416" t="s">
        <v>174</v>
      </c>
      <c r="M8" s="419" t="s">
        <v>23</v>
      </c>
      <c r="N8" s="422"/>
      <c r="O8" s="499">
        <v>243162</v>
      </c>
      <c r="P8" s="502" t="s">
        <v>195</v>
      </c>
      <c r="S8" s="168"/>
      <c r="U8" s="167"/>
    </row>
    <row r="9" spans="1:21" ht="24" customHeight="1" x14ac:dyDescent="0.35">
      <c r="A9" s="447"/>
      <c r="B9" s="61" t="s">
        <v>61</v>
      </c>
      <c r="C9" s="432"/>
      <c r="D9" s="406"/>
      <c r="E9" s="436"/>
      <c r="F9" s="142" t="s">
        <v>62</v>
      </c>
      <c r="G9" s="62">
        <v>9550</v>
      </c>
      <c r="H9" s="456"/>
      <c r="I9" s="442"/>
      <c r="J9" s="142" t="s">
        <v>22</v>
      </c>
      <c r="K9" s="18" t="s">
        <v>63</v>
      </c>
      <c r="L9" s="417"/>
      <c r="M9" s="420"/>
      <c r="N9" s="420"/>
      <c r="O9" s="500"/>
      <c r="P9" s="503"/>
      <c r="S9" s="168"/>
      <c r="U9" s="167"/>
    </row>
    <row r="10" spans="1:21" ht="21" x14ac:dyDescent="0.25">
      <c r="A10" s="447"/>
      <c r="B10" s="61" t="s">
        <v>64</v>
      </c>
      <c r="C10" s="432"/>
      <c r="D10" s="406"/>
      <c r="E10" s="436"/>
      <c r="F10" s="458" t="s">
        <v>65</v>
      </c>
      <c r="G10" s="460">
        <v>17976</v>
      </c>
      <c r="H10" s="456"/>
      <c r="I10" s="442"/>
      <c r="J10" s="142" t="s">
        <v>24</v>
      </c>
      <c r="K10" s="16" t="s">
        <v>41</v>
      </c>
      <c r="L10" s="417"/>
      <c r="M10" s="420"/>
      <c r="N10" s="420"/>
      <c r="O10" s="500"/>
      <c r="P10" s="503"/>
      <c r="S10" s="168"/>
      <c r="U10" s="167"/>
    </row>
    <row r="11" spans="1:21" ht="21" x14ac:dyDescent="0.25">
      <c r="A11" s="448"/>
      <c r="B11" s="63"/>
      <c r="C11" s="433"/>
      <c r="D11" s="449"/>
      <c r="E11" s="450"/>
      <c r="F11" s="459"/>
      <c r="G11" s="461"/>
      <c r="H11" s="457"/>
      <c r="I11" s="443"/>
      <c r="J11" s="64"/>
      <c r="K11" s="134"/>
      <c r="L11" s="418"/>
      <c r="M11" s="421"/>
      <c r="N11" s="421"/>
      <c r="O11" s="501"/>
      <c r="P11" s="504"/>
      <c r="S11" s="168"/>
      <c r="U11" s="167"/>
    </row>
    <row r="12" spans="1:21" ht="24" customHeight="1" x14ac:dyDescent="0.25">
      <c r="A12" s="446">
        <v>2</v>
      </c>
      <c r="B12" s="58" t="s">
        <v>66</v>
      </c>
      <c r="C12" s="431">
        <v>16000</v>
      </c>
      <c r="D12" s="405">
        <v>17120</v>
      </c>
      <c r="E12" s="435" t="s">
        <v>21</v>
      </c>
      <c r="F12" s="132" t="s">
        <v>67</v>
      </c>
      <c r="G12" s="59">
        <v>17120</v>
      </c>
      <c r="H12" s="455" t="s">
        <v>67</v>
      </c>
      <c r="I12" s="441">
        <v>17120</v>
      </c>
      <c r="J12" s="60"/>
      <c r="K12" s="132"/>
      <c r="L12" s="416" t="s">
        <v>179</v>
      </c>
      <c r="M12" s="419" t="s">
        <v>23</v>
      </c>
      <c r="N12" s="422"/>
      <c r="O12" s="499">
        <v>243162</v>
      </c>
      <c r="P12" s="502" t="s">
        <v>195</v>
      </c>
      <c r="S12" s="168"/>
      <c r="U12" s="167"/>
    </row>
    <row r="13" spans="1:21" ht="24" customHeight="1" x14ac:dyDescent="0.35">
      <c r="A13" s="447"/>
      <c r="B13" s="61" t="s">
        <v>68</v>
      </c>
      <c r="C13" s="432"/>
      <c r="D13" s="406"/>
      <c r="E13" s="436"/>
      <c r="F13" s="142" t="s">
        <v>69</v>
      </c>
      <c r="G13" s="62">
        <v>26750</v>
      </c>
      <c r="H13" s="456"/>
      <c r="I13" s="442"/>
      <c r="J13" s="142" t="s">
        <v>22</v>
      </c>
      <c r="K13" s="18" t="s">
        <v>70</v>
      </c>
      <c r="L13" s="417"/>
      <c r="M13" s="420"/>
      <c r="N13" s="420"/>
      <c r="O13" s="500"/>
      <c r="P13" s="503"/>
      <c r="S13" s="168"/>
      <c r="U13" s="167"/>
    </row>
    <row r="14" spans="1:21" ht="21" x14ac:dyDescent="0.25">
      <c r="A14" s="447"/>
      <c r="B14" s="61"/>
      <c r="C14" s="432"/>
      <c r="D14" s="406"/>
      <c r="E14" s="436"/>
      <c r="F14" s="458" t="s">
        <v>71</v>
      </c>
      <c r="G14" s="460">
        <v>34240</v>
      </c>
      <c r="H14" s="456"/>
      <c r="I14" s="442"/>
      <c r="J14" s="142" t="s">
        <v>24</v>
      </c>
      <c r="K14" s="16" t="s">
        <v>58</v>
      </c>
      <c r="L14" s="417"/>
      <c r="M14" s="420"/>
      <c r="N14" s="420"/>
      <c r="O14" s="500"/>
      <c r="P14" s="503"/>
      <c r="S14" s="168"/>
      <c r="U14" s="167"/>
    </row>
    <row r="15" spans="1:21" ht="24" customHeight="1" x14ac:dyDescent="0.25">
      <c r="A15" s="448"/>
      <c r="B15" s="63"/>
      <c r="C15" s="433"/>
      <c r="D15" s="449"/>
      <c r="E15" s="450"/>
      <c r="F15" s="459"/>
      <c r="G15" s="461"/>
      <c r="H15" s="457"/>
      <c r="I15" s="443"/>
      <c r="J15" s="64"/>
      <c r="K15" s="134"/>
      <c r="L15" s="418"/>
      <c r="M15" s="421"/>
      <c r="N15" s="421"/>
      <c r="O15" s="501"/>
      <c r="P15" s="504"/>
      <c r="S15" s="168"/>
      <c r="U15" s="167"/>
    </row>
    <row r="16" spans="1:21" ht="24" customHeight="1" x14ac:dyDescent="0.25">
      <c r="A16" s="446">
        <v>3</v>
      </c>
      <c r="B16" s="58" t="s">
        <v>72</v>
      </c>
      <c r="C16" s="431">
        <v>28350</v>
      </c>
      <c r="D16" s="405">
        <v>22149</v>
      </c>
      <c r="E16" s="435" t="s">
        <v>21</v>
      </c>
      <c r="F16" s="132" t="s">
        <v>73</v>
      </c>
      <c r="G16" s="59">
        <v>22149</v>
      </c>
      <c r="H16" s="455" t="s">
        <v>73</v>
      </c>
      <c r="I16" s="441">
        <v>22149</v>
      </c>
      <c r="J16" s="60"/>
      <c r="K16" s="132"/>
      <c r="L16" s="416" t="s">
        <v>174</v>
      </c>
      <c r="M16" s="434" t="s">
        <v>23</v>
      </c>
      <c r="N16" s="422"/>
      <c r="O16" s="508">
        <v>243162</v>
      </c>
      <c r="P16" s="502" t="s">
        <v>195</v>
      </c>
      <c r="S16" s="168"/>
      <c r="U16" s="167"/>
    </row>
    <row r="17" spans="1:21" ht="24" customHeight="1" x14ac:dyDescent="0.35">
      <c r="A17" s="447"/>
      <c r="B17" s="61" t="s">
        <v>74</v>
      </c>
      <c r="C17" s="432"/>
      <c r="D17" s="406"/>
      <c r="E17" s="436"/>
      <c r="F17" s="142" t="s">
        <v>75</v>
      </c>
      <c r="G17" s="62">
        <v>24877.5</v>
      </c>
      <c r="H17" s="456"/>
      <c r="I17" s="442"/>
      <c r="J17" s="142" t="s">
        <v>22</v>
      </c>
      <c r="K17" s="18" t="s">
        <v>76</v>
      </c>
      <c r="L17" s="417"/>
      <c r="M17" s="424"/>
      <c r="N17" s="420"/>
      <c r="O17" s="509"/>
      <c r="P17" s="503"/>
      <c r="S17" s="168"/>
      <c r="U17" s="167"/>
    </row>
    <row r="18" spans="1:21" ht="21" x14ac:dyDescent="0.25">
      <c r="A18" s="447"/>
      <c r="B18" s="61"/>
      <c r="C18" s="432"/>
      <c r="D18" s="406"/>
      <c r="E18" s="436"/>
      <c r="F18" s="142" t="s">
        <v>77</v>
      </c>
      <c r="G18" s="140">
        <v>27124.5</v>
      </c>
      <c r="H18" s="456"/>
      <c r="I18" s="442"/>
      <c r="J18" s="142" t="s">
        <v>24</v>
      </c>
      <c r="K18" s="16" t="s">
        <v>58</v>
      </c>
      <c r="L18" s="418"/>
      <c r="M18" s="425"/>
      <c r="N18" s="421"/>
      <c r="O18" s="510"/>
      <c r="P18" s="504"/>
      <c r="S18" s="168"/>
      <c r="U18" s="167"/>
    </row>
    <row r="19" spans="1:21" ht="24" customHeight="1" x14ac:dyDescent="0.25">
      <c r="A19" s="446">
        <v>4</v>
      </c>
      <c r="B19" s="58" t="s">
        <v>33</v>
      </c>
      <c r="C19" s="431">
        <v>467200</v>
      </c>
      <c r="D19" s="405">
        <v>420199</v>
      </c>
      <c r="E19" s="435" t="s">
        <v>21</v>
      </c>
      <c r="F19" s="409" t="s">
        <v>35</v>
      </c>
      <c r="G19" s="437">
        <v>413977</v>
      </c>
      <c r="H19" s="451" t="s">
        <v>35</v>
      </c>
      <c r="I19" s="437">
        <v>413977</v>
      </c>
      <c r="J19" s="60"/>
      <c r="K19" s="132"/>
      <c r="L19" s="416" t="s">
        <v>36</v>
      </c>
      <c r="M19" s="419" t="s">
        <v>23</v>
      </c>
      <c r="N19" s="422"/>
      <c r="O19" s="499">
        <v>243162</v>
      </c>
      <c r="P19" s="502" t="s">
        <v>195</v>
      </c>
    </row>
    <row r="20" spans="1:21" ht="21" x14ac:dyDescent="0.35">
      <c r="A20" s="447"/>
      <c r="B20" s="61" t="s">
        <v>37</v>
      </c>
      <c r="C20" s="432"/>
      <c r="D20" s="406"/>
      <c r="E20" s="436"/>
      <c r="F20" s="410"/>
      <c r="G20" s="412"/>
      <c r="H20" s="452"/>
      <c r="I20" s="412"/>
      <c r="J20" s="142" t="s">
        <v>25</v>
      </c>
      <c r="K20" s="18" t="s">
        <v>78</v>
      </c>
      <c r="L20" s="417"/>
      <c r="M20" s="420"/>
      <c r="N20" s="420"/>
      <c r="O20" s="500"/>
      <c r="P20" s="503"/>
    </row>
    <row r="21" spans="1:21" ht="21" x14ac:dyDescent="0.25">
      <c r="A21" s="447"/>
      <c r="B21" s="61" t="s">
        <v>79</v>
      </c>
      <c r="C21" s="432"/>
      <c r="D21" s="406"/>
      <c r="E21" s="436"/>
      <c r="F21" s="410"/>
      <c r="G21" s="412"/>
      <c r="H21" s="452"/>
      <c r="I21" s="412"/>
      <c r="J21" s="142" t="s">
        <v>24</v>
      </c>
      <c r="K21" s="16" t="s">
        <v>80</v>
      </c>
      <c r="L21" s="417"/>
      <c r="M21" s="420"/>
      <c r="N21" s="420"/>
      <c r="O21" s="500"/>
      <c r="P21" s="503"/>
    </row>
    <row r="22" spans="1:21" ht="21" x14ac:dyDescent="0.25">
      <c r="A22" s="448"/>
      <c r="B22" s="63"/>
      <c r="C22" s="433"/>
      <c r="D22" s="449"/>
      <c r="E22" s="450"/>
      <c r="F22" s="411"/>
      <c r="G22" s="413"/>
      <c r="H22" s="453"/>
      <c r="I22" s="413"/>
      <c r="J22" s="64"/>
      <c r="K22" s="134"/>
      <c r="L22" s="418"/>
      <c r="M22" s="421"/>
      <c r="N22" s="421"/>
      <c r="O22" s="501"/>
      <c r="P22" s="504"/>
    </row>
    <row r="23" spans="1:21" ht="24" customHeight="1" x14ac:dyDescent="0.25">
      <c r="A23" s="446">
        <v>5</v>
      </c>
      <c r="B23" s="58" t="s">
        <v>81</v>
      </c>
      <c r="C23" s="431">
        <v>4650</v>
      </c>
      <c r="D23" s="405">
        <v>2686.77</v>
      </c>
      <c r="E23" s="435" t="s">
        <v>21</v>
      </c>
      <c r="F23" s="132" t="s">
        <v>82</v>
      </c>
      <c r="G23" s="59">
        <v>2686.77</v>
      </c>
      <c r="H23" s="455" t="s">
        <v>82</v>
      </c>
      <c r="I23" s="441">
        <v>2686.77</v>
      </c>
      <c r="J23" s="60"/>
      <c r="K23" s="132"/>
      <c r="L23" s="416" t="s">
        <v>174</v>
      </c>
      <c r="M23" s="423"/>
      <c r="N23" s="419" t="s">
        <v>23</v>
      </c>
      <c r="O23" s="499">
        <v>243162</v>
      </c>
      <c r="P23" s="502" t="s">
        <v>195</v>
      </c>
    </row>
    <row r="24" spans="1:21" ht="21" x14ac:dyDescent="0.35">
      <c r="A24" s="447"/>
      <c r="B24" s="61" t="s">
        <v>83</v>
      </c>
      <c r="C24" s="432"/>
      <c r="D24" s="406"/>
      <c r="E24" s="436"/>
      <c r="F24" s="142" t="s">
        <v>84</v>
      </c>
      <c r="G24" s="140">
        <v>3200</v>
      </c>
      <c r="H24" s="456"/>
      <c r="I24" s="442"/>
      <c r="J24" s="142" t="s">
        <v>22</v>
      </c>
      <c r="K24" s="18" t="s">
        <v>85</v>
      </c>
      <c r="L24" s="417"/>
      <c r="M24" s="424"/>
      <c r="N24" s="420"/>
      <c r="O24" s="500"/>
      <c r="P24" s="503"/>
    </row>
    <row r="25" spans="1:21" ht="21" x14ac:dyDescent="0.25">
      <c r="A25" s="447"/>
      <c r="B25" s="61"/>
      <c r="C25" s="432"/>
      <c r="D25" s="406"/>
      <c r="E25" s="436"/>
      <c r="F25" s="458" t="s">
        <v>86</v>
      </c>
      <c r="G25" s="460">
        <v>3210</v>
      </c>
      <c r="H25" s="456"/>
      <c r="I25" s="442"/>
      <c r="J25" s="142" t="s">
        <v>24</v>
      </c>
      <c r="K25" s="16" t="s">
        <v>87</v>
      </c>
      <c r="L25" s="417"/>
      <c r="M25" s="424"/>
      <c r="N25" s="420"/>
      <c r="O25" s="500"/>
      <c r="P25" s="503"/>
    </row>
    <row r="26" spans="1:21" ht="21" x14ac:dyDescent="0.25">
      <c r="A26" s="448"/>
      <c r="B26" s="63"/>
      <c r="C26" s="433"/>
      <c r="D26" s="449"/>
      <c r="E26" s="450"/>
      <c r="F26" s="459"/>
      <c r="G26" s="461"/>
      <c r="H26" s="457"/>
      <c r="I26" s="443"/>
      <c r="J26" s="64"/>
      <c r="K26" s="134"/>
      <c r="L26" s="418"/>
      <c r="M26" s="425"/>
      <c r="N26" s="421"/>
      <c r="O26" s="501"/>
      <c r="P26" s="504"/>
    </row>
    <row r="27" spans="1:21" ht="24" customHeight="1" x14ac:dyDescent="0.25">
      <c r="A27" s="446">
        <v>6</v>
      </c>
      <c r="B27" s="58" t="s">
        <v>88</v>
      </c>
      <c r="C27" s="431">
        <v>23500</v>
      </c>
      <c r="D27" s="405">
        <v>25038</v>
      </c>
      <c r="E27" s="435" t="s">
        <v>21</v>
      </c>
      <c r="F27" s="132" t="s">
        <v>89</v>
      </c>
      <c r="G27" s="59">
        <v>25038</v>
      </c>
      <c r="H27" s="455" t="s">
        <v>89</v>
      </c>
      <c r="I27" s="441">
        <v>25038</v>
      </c>
      <c r="J27" s="60"/>
      <c r="K27" s="132"/>
      <c r="L27" s="416" t="s">
        <v>174</v>
      </c>
      <c r="M27" s="419" t="s">
        <v>23</v>
      </c>
      <c r="N27" s="422"/>
      <c r="O27" s="499">
        <v>243162</v>
      </c>
      <c r="P27" s="502" t="s">
        <v>195</v>
      </c>
    </row>
    <row r="28" spans="1:21" ht="21" x14ac:dyDescent="0.35">
      <c r="A28" s="447"/>
      <c r="B28" s="61" t="s">
        <v>90</v>
      </c>
      <c r="C28" s="432"/>
      <c r="D28" s="406"/>
      <c r="E28" s="436"/>
      <c r="F28" s="142" t="s">
        <v>91</v>
      </c>
      <c r="G28" s="62">
        <v>27000</v>
      </c>
      <c r="H28" s="456"/>
      <c r="I28" s="442"/>
      <c r="J28" s="142" t="s">
        <v>22</v>
      </c>
      <c r="K28" s="18" t="s">
        <v>92</v>
      </c>
      <c r="L28" s="417"/>
      <c r="M28" s="420"/>
      <c r="N28" s="420"/>
      <c r="O28" s="500"/>
      <c r="P28" s="503"/>
    </row>
    <row r="29" spans="1:21" ht="21" x14ac:dyDescent="0.25">
      <c r="A29" s="447"/>
      <c r="B29" s="61"/>
      <c r="C29" s="432"/>
      <c r="D29" s="406"/>
      <c r="E29" s="436"/>
      <c r="F29" s="458" t="s">
        <v>93</v>
      </c>
      <c r="G29" s="460">
        <v>28000</v>
      </c>
      <c r="H29" s="456"/>
      <c r="I29" s="442"/>
      <c r="J29" s="142" t="s">
        <v>24</v>
      </c>
      <c r="K29" s="16" t="s">
        <v>94</v>
      </c>
      <c r="L29" s="417"/>
      <c r="M29" s="420"/>
      <c r="N29" s="420"/>
      <c r="O29" s="500"/>
      <c r="P29" s="503"/>
    </row>
    <row r="30" spans="1:21" ht="21" x14ac:dyDescent="0.25">
      <c r="A30" s="448"/>
      <c r="B30" s="63"/>
      <c r="C30" s="433"/>
      <c r="D30" s="449"/>
      <c r="E30" s="450"/>
      <c r="F30" s="459"/>
      <c r="G30" s="461"/>
      <c r="H30" s="457"/>
      <c r="I30" s="443"/>
      <c r="J30" s="64"/>
      <c r="K30" s="134"/>
      <c r="L30" s="418"/>
      <c r="M30" s="421"/>
      <c r="N30" s="421"/>
      <c r="O30" s="501"/>
      <c r="P30" s="504"/>
    </row>
    <row r="31" spans="1:21" ht="24" customHeight="1" x14ac:dyDescent="0.25">
      <c r="A31" s="446">
        <v>7</v>
      </c>
      <c r="B31" s="58" t="s">
        <v>95</v>
      </c>
      <c r="C31" s="431">
        <v>21600</v>
      </c>
      <c r="D31" s="405">
        <f>C31*1.07</f>
        <v>23112</v>
      </c>
      <c r="E31" s="435" t="s">
        <v>21</v>
      </c>
      <c r="F31" s="451" t="s">
        <v>96</v>
      </c>
      <c r="G31" s="437">
        <v>23112</v>
      </c>
      <c r="H31" s="438" t="s">
        <v>96</v>
      </c>
      <c r="I31" s="441">
        <v>23112</v>
      </c>
      <c r="J31" s="60"/>
      <c r="K31" s="132"/>
      <c r="L31" s="416" t="s">
        <v>179</v>
      </c>
      <c r="M31" s="419" t="s">
        <v>23</v>
      </c>
      <c r="N31" s="422"/>
      <c r="O31" s="499">
        <v>243162</v>
      </c>
      <c r="P31" s="502" t="s">
        <v>195</v>
      </c>
    </row>
    <row r="32" spans="1:21" ht="21" x14ac:dyDescent="0.35">
      <c r="A32" s="447"/>
      <c r="B32" s="61" t="s">
        <v>97</v>
      </c>
      <c r="C32" s="432"/>
      <c r="D32" s="406"/>
      <c r="E32" s="436"/>
      <c r="F32" s="452"/>
      <c r="G32" s="412"/>
      <c r="H32" s="439"/>
      <c r="I32" s="442"/>
      <c r="J32" s="142" t="s">
        <v>22</v>
      </c>
      <c r="K32" s="18" t="s">
        <v>98</v>
      </c>
      <c r="L32" s="417"/>
      <c r="M32" s="420"/>
      <c r="N32" s="420"/>
      <c r="O32" s="500"/>
      <c r="P32" s="503"/>
    </row>
    <row r="33" spans="1:16" ht="21" x14ac:dyDescent="0.25">
      <c r="A33" s="447"/>
      <c r="B33" s="61" t="s">
        <v>99</v>
      </c>
      <c r="C33" s="432"/>
      <c r="D33" s="406"/>
      <c r="E33" s="436"/>
      <c r="F33" s="142" t="s">
        <v>100</v>
      </c>
      <c r="G33" s="140">
        <v>24893.55</v>
      </c>
      <c r="H33" s="439"/>
      <c r="I33" s="442"/>
      <c r="J33" s="142" t="s">
        <v>24</v>
      </c>
      <c r="K33" s="16" t="s">
        <v>101</v>
      </c>
      <c r="L33" s="417"/>
      <c r="M33" s="420"/>
      <c r="N33" s="420"/>
      <c r="O33" s="500"/>
      <c r="P33" s="503"/>
    </row>
    <row r="34" spans="1:16" ht="21" x14ac:dyDescent="0.25">
      <c r="A34" s="448"/>
      <c r="B34" s="63"/>
      <c r="C34" s="433"/>
      <c r="D34" s="449"/>
      <c r="E34" s="450"/>
      <c r="F34" s="143" t="s">
        <v>102</v>
      </c>
      <c r="G34" s="141">
        <v>26097.3</v>
      </c>
      <c r="H34" s="440"/>
      <c r="I34" s="443"/>
      <c r="J34" s="64"/>
      <c r="K34" s="134"/>
      <c r="L34" s="418"/>
      <c r="M34" s="421"/>
      <c r="N34" s="421"/>
      <c r="O34" s="501"/>
      <c r="P34" s="504"/>
    </row>
    <row r="35" spans="1:16" ht="24" customHeight="1" x14ac:dyDescent="0.25">
      <c r="A35" s="446">
        <v>8</v>
      </c>
      <c r="B35" s="58" t="s">
        <v>178</v>
      </c>
      <c r="C35" s="431">
        <v>400000</v>
      </c>
      <c r="D35" s="405">
        <v>425698.43</v>
      </c>
      <c r="E35" s="435" t="s">
        <v>21</v>
      </c>
      <c r="F35" s="409" t="s">
        <v>103</v>
      </c>
      <c r="G35" s="437">
        <v>417194.07</v>
      </c>
      <c r="H35" s="409" t="s">
        <v>103</v>
      </c>
      <c r="I35" s="437">
        <v>417194.07</v>
      </c>
      <c r="J35" s="60"/>
      <c r="K35" s="132"/>
      <c r="L35" s="416" t="s">
        <v>175</v>
      </c>
      <c r="M35" s="419" t="s">
        <v>23</v>
      </c>
      <c r="N35" s="422"/>
      <c r="O35" s="499">
        <v>243162</v>
      </c>
      <c r="P35" s="502" t="s">
        <v>195</v>
      </c>
    </row>
    <row r="36" spans="1:16" ht="21" x14ac:dyDescent="0.35">
      <c r="A36" s="447"/>
      <c r="B36" s="61" t="s">
        <v>48</v>
      </c>
      <c r="C36" s="432"/>
      <c r="D36" s="406"/>
      <c r="E36" s="436"/>
      <c r="F36" s="410"/>
      <c r="G36" s="412"/>
      <c r="H36" s="410"/>
      <c r="I36" s="412"/>
      <c r="J36" s="142" t="s">
        <v>25</v>
      </c>
      <c r="K36" s="18" t="s">
        <v>104</v>
      </c>
      <c r="L36" s="417"/>
      <c r="M36" s="420"/>
      <c r="N36" s="420"/>
      <c r="O36" s="500"/>
      <c r="P36" s="503"/>
    </row>
    <row r="37" spans="1:16" ht="21" x14ac:dyDescent="0.25">
      <c r="A37" s="447"/>
      <c r="B37" s="61" t="s">
        <v>105</v>
      </c>
      <c r="C37" s="432"/>
      <c r="D37" s="406"/>
      <c r="E37" s="436"/>
      <c r="F37" s="410"/>
      <c r="G37" s="412"/>
      <c r="H37" s="410"/>
      <c r="I37" s="412"/>
      <c r="J37" s="142" t="s">
        <v>24</v>
      </c>
      <c r="K37" s="16" t="s">
        <v>106</v>
      </c>
      <c r="L37" s="417"/>
      <c r="M37" s="420"/>
      <c r="N37" s="420"/>
      <c r="O37" s="500"/>
      <c r="P37" s="503"/>
    </row>
    <row r="38" spans="1:16" ht="21" x14ac:dyDescent="0.25">
      <c r="A38" s="448"/>
      <c r="B38" s="63"/>
      <c r="C38" s="433"/>
      <c r="D38" s="449"/>
      <c r="E38" s="450"/>
      <c r="F38" s="411"/>
      <c r="G38" s="413"/>
      <c r="H38" s="411"/>
      <c r="I38" s="413"/>
      <c r="J38" s="64"/>
      <c r="K38" s="134"/>
      <c r="L38" s="418"/>
      <c r="M38" s="421"/>
      <c r="N38" s="421"/>
      <c r="O38" s="501"/>
      <c r="P38" s="504"/>
    </row>
    <row r="39" spans="1:16" ht="24" customHeight="1" x14ac:dyDescent="0.25">
      <c r="A39" s="446">
        <v>9</v>
      </c>
      <c r="B39" s="58" t="s">
        <v>107</v>
      </c>
      <c r="C39" s="431">
        <v>40992</v>
      </c>
      <c r="D39" s="405">
        <f>C39*1.07</f>
        <v>43861.440000000002</v>
      </c>
      <c r="E39" s="435" t="s">
        <v>21</v>
      </c>
      <c r="F39" s="451" t="s">
        <v>108</v>
      </c>
      <c r="G39" s="437">
        <v>43861.440000000002</v>
      </c>
      <c r="H39" s="438" t="s">
        <v>108</v>
      </c>
      <c r="I39" s="441">
        <v>43861.440000000002</v>
      </c>
      <c r="J39" s="60"/>
      <c r="K39" s="132"/>
      <c r="L39" s="416" t="s">
        <v>174</v>
      </c>
      <c r="M39" s="423"/>
      <c r="N39" s="419" t="s">
        <v>23</v>
      </c>
      <c r="O39" s="499">
        <v>243162</v>
      </c>
      <c r="P39" s="502" t="s">
        <v>195</v>
      </c>
    </row>
    <row r="40" spans="1:16" ht="21" x14ac:dyDescent="0.35">
      <c r="A40" s="447"/>
      <c r="B40" s="61" t="s">
        <v>109</v>
      </c>
      <c r="C40" s="432"/>
      <c r="D40" s="406"/>
      <c r="E40" s="436"/>
      <c r="F40" s="452"/>
      <c r="G40" s="412"/>
      <c r="H40" s="439"/>
      <c r="I40" s="442"/>
      <c r="J40" s="142" t="s">
        <v>22</v>
      </c>
      <c r="K40" s="18" t="s">
        <v>110</v>
      </c>
      <c r="L40" s="417"/>
      <c r="M40" s="424"/>
      <c r="N40" s="420"/>
      <c r="O40" s="500"/>
      <c r="P40" s="503"/>
    </row>
    <row r="41" spans="1:16" ht="21" x14ac:dyDescent="0.25">
      <c r="A41" s="447"/>
      <c r="B41" s="61"/>
      <c r="C41" s="432"/>
      <c r="D41" s="406"/>
      <c r="E41" s="436"/>
      <c r="F41" s="142" t="s">
        <v>111</v>
      </c>
      <c r="G41" s="62">
        <v>48535.199999999997</v>
      </c>
      <c r="H41" s="439"/>
      <c r="I41" s="442"/>
      <c r="J41" s="142" t="s">
        <v>24</v>
      </c>
      <c r="K41" s="16" t="s">
        <v>112</v>
      </c>
      <c r="L41" s="417"/>
      <c r="M41" s="424"/>
      <c r="N41" s="420"/>
      <c r="O41" s="500"/>
      <c r="P41" s="503"/>
    </row>
    <row r="42" spans="1:16" ht="21" x14ac:dyDescent="0.25">
      <c r="A42" s="448"/>
      <c r="B42" s="63"/>
      <c r="C42" s="433"/>
      <c r="D42" s="449"/>
      <c r="E42" s="450"/>
      <c r="F42" s="143" t="s">
        <v>113</v>
      </c>
      <c r="G42" s="65">
        <v>52654.7</v>
      </c>
      <c r="H42" s="440"/>
      <c r="I42" s="443"/>
      <c r="J42" s="64"/>
      <c r="K42" s="134"/>
      <c r="L42" s="418"/>
      <c r="M42" s="425"/>
      <c r="N42" s="421"/>
      <c r="O42" s="501"/>
      <c r="P42" s="504"/>
    </row>
    <row r="43" spans="1:16" ht="24" customHeight="1" x14ac:dyDescent="0.25">
      <c r="A43" s="446">
        <v>10</v>
      </c>
      <c r="B43" s="58" t="s">
        <v>114</v>
      </c>
      <c r="C43" s="431">
        <v>94760</v>
      </c>
      <c r="D43" s="405">
        <v>94627.91</v>
      </c>
      <c r="E43" s="435" t="s">
        <v>21</v>
      </c>
      <c r="F43" s="451" t="s">
        <v>108</v>
      </c>
      <c r="G43" s="437">
        <v>94627.91</v>
      </c>
      <c r="H43" s="438" t="s">
        <v>108</v>
      </c>
      <c r="I43" s="441">
        <v>94627.91</v>
      </c>
      <c r="J43" s="60"/>
      <c r="K43" s="132"/>
      <c r="L43" s="416" t="s">
        <v>174</v>
      </c>
      <c r="M43" s="423"/>
      <c r="N43" s="419" t="s">
        <v>23</v>
      </c>
      <c r="O43" s="499">
        <v>243162</v>
      </c>
      <c r="P43" s="502" t="s">
        <v>195</v>
      </c>
    </row>
    <row r="44" spans="1:16" ht="21" x14ac:dyDescent="0.35">
      <c r="A44" s="447"/>
      <c r="B44" s="61" t="s">
        <v>115</v>
      </c>
      <c r="C44" s="432"/>
      <c r="D44" s="406"/>
      <c r="E44" s="436"/>
      <c r="F44" s="452"/>
      <c r="G44" s="412"/>
      <c r="H44" s="439"/>
      <c r="I44" s="442"/>
      <c r="J44" s="142" t="s">
        <v>22</v>
      </c>
      <c r="K44" s="18" t="s">
        <v>116</v>
      </c>
      <c r="L44" s="417"/>
      <c r="M44" s="424"/>
      <c r="N44" s="420"/>
      <c r="O44" s="500"/>
      <c r="P44" s="503"/>
    </row>
    <row r="45" spans="1:16" ht="21" x14ac:dyDescent="0.25">
      <c r="A45" s="447"/>
      <c r="B45" s="61"/>
      <c r="C45" s="432"/>
      <c r="D45" s="406"/>
      <c r="E45" s="436"/>
      <c r="F45" s="142" t="s">
        <v>111</v>
      </c>
      <c r="G45" s="62">
        <v>95609.85</v>
      </c>
      <c r="H45" s="439"/>
      <c r="I45" s="442"/>
      <c r="J45" s="142" t="s">
        <v>24</v>
      </c>
      <c r="K45" s="16" t="s">
        <v>112</v>
      </c>
      <c r="L45" s="417"/>
      <c r="M45" s="424"/>
      <c r="N45" s="420"/>
      <c r="O45" s="500"/>
      <c r="P45" s="503"/>
    </row>
    <row r="46" spans="1:16" ht="21" x14ac:dyDescent="0.25">
      <c r="A46" s="448"/>
      <c r="B46" s="63"/>
      <c r="C46" s="433"/>
      <c r="D46" s="449"/>
      <c r="E46" s="450"/>
      <c r="F46" s="143" t="s">
        <v>113</v>
      </c>
      <c r="G46" s="65">
        <v>96723.45</v>
      </c>
      <c r="H46" s="440"/>
      <c r="I46" s="443"/>
      <c r="J46" s="64"/>
      <c r="K46" s="134"/>
      <c r="L46" s="418"/>
      <c r="M46" s="425"/>
      <c r="N46" s="421"/>
      <c r="O46" s="501"/>
      <c r="P46" s="504"/>
    </row>
    <row r="47" spans="1:16" ht="24" customHeight="1" x14ac:dyDescent="0.25">
      <c r="A47" s="430">
        <v>11</v>
      </c>
      <c r="B47" s="15" t="s">
        <v>117</v>
      </c>
      <c r="C47" s="405">
        <v>26000</v>
      </c>
      <c r="D47" s="405">
        <f>C47*1.07</f>
        <v>27820</v>
      </c>
      <c r="E47" s="435" t="s">
        <v>21</v>
      </c>
      <c r="F47" s="132" t="s">
        <v>73</v>
      </c>
      <c r="G47" s="59">
        <v>27820</v>
      </c>
      <c r="H47" s="438" t="s">
        <v>73</v>
      </c>
      <c r="I47" s="441">
        <v>27820</v>
      </c>
      <c r="J47" s="132"/>
      <c r="K47" s="132"/>
      <c r="L47" s="416" t="s">
        <v>174</v>
      </c>
      <c r="M47" s="434" t="s">
        <v>23</v>
      </c>
      <c r="N47" s="422"/>
      <c r="O47" s="508">
        <v>243162</v>
      </c>
      <c r="P47" s="502" t="s">
        <v>195</v>
      </c>
    </row>
    <row r="48" spans="1:16" ht="21" x14ac:dyDescent="0.35">
      <c r="A48" s="403"/>
      <c r="B48" s="16" t="s">
        <v>118</v>
      </c>
      <c r="C48" s="406"/>
      <c r="D48" s="406"/>
      <c r="E48" s="436"/>
      <c r="F48" s="142" t="s">
        <v>75</v>
      </c>
      <c r="G48" s="62">
        <v>30816</v>
      </c>
      <c r="H48" s="439"/>
      <c r="I48" s="444"/>
      <c r="J48" s="142" t="s">
        <v>22</v>
      </c>
      <c r="K48" s="18" t="s">
        <v>119</v>
      </c>
      <c r="L48" s="417"/>
      <c r="M48" s="424"/>
      <c r="N48" s="420"/>
      <c r="O48" s="509"/>
      <c r="P48" s="503"/>
    </row>
    <row r="49" spans="1:16" ht="21" x14ac:dyDescent="0.25">
      <c r="A49" s="404"/>
      <c r="B49" s="20" t="s">
        <v>120</v>
      </c>
      <c r="C49" s="449"/>
      <c r="D49" s="449"/>
      <c r="E49" s="450"/>
      <c r="F49" s="143" t="s">
        <v>77</v>
      </c>
      <c r="G49" s="141">
        <v>32100</v>
      </c>
      <c r="H49" s="440"/>
      <c r="I49" s="445"/>
      <c r="J49" s="143" t="s">
        <v>24</v>
      </c>
      <c r="K49" s="20" t="s">
        <v>52</v>
      </c>
      <c r="L49" s="418"/>
      <c r="M49" s="425"/>
      <c r="N49" s="421"/>
      <c r="O49" s="510"/>
      <c r="P49" s="504"/>
    </row>
    <row r="50" spans="1:16" ht="24" customHeight="1" x14ac:dyDescent="0.25">
      <c r="A50" s="430">
        <v>12</v>
      </c>
      <c r="B50" s="58" t="s">
        <v>33</v>
      </c>
      <c r="C50" s="431">
        <v>360000</v>
      </c>
      <c r="D50" s="405">
        <v>349702</v>
      </c>
      <c r="E50" s="435" t="s">
        <v>21</v>
      </c>
      <c r="F50" s="409" t="s">
        <v>30</v>
      </c>
      <c r="G50" s="437">
        <v>344314</v>
      </c>
      <c r="H50" s="409" t="s">
        <v>30</v>
      </c>
      <c r="I50" s="412">
        <v>344314</v>
      </c>
      <c r="J50" s="133"/>
      <c r="K50" s="133"/>
      <c r="L50" s="416" t="s">
        <v>36</v>
      </c>
      <c r="M50" s="419" t="s">
        <v>23</v>
      </c>
      <c r="N50" s="422"/>
      <c r="O50" s="499">
        <v>243162</v>
      </c>
      <c r="P50" s="502" t="s">
        <v>195</v>
      </c>
    </row>
    <row r="51" spans="1:16" ht="21" x14ac:dyDescent="0.35">
      <c r="A51" s="403"/>
      <c r="B51" s="61" t="s">
        <v>37</v>
      </c>
      <c r="C51" s="432"/>
      <c r="D51" s="406"/>
      <c r="E51" s="436"/>
      <c r="F51" s="410"/>
      <c r="G51" s="412"/>
      <c r="H51" s="410"/>
      <c r="I51" s="412"/>
      <c r="J51" s="142" t="s">
        <v>25</v>
      </c>
      <c r="K51" s="18" t="s">
        <v>121</v>
      </c>
      <c r="L51" s="417"/>
      <c r="M51" s="420"/>
      <c r="N51" s="420"/>
      <c r="O51" s="500"/>
      <c r="P51" s="503"/>
    </row>
    <row r="52" spans="1:16" ht="21" x14ac:dyDescent="0.25">
      <c r="A52" s="403"/>
      <c r="B52" s="61" t="s">
        <v>122</v>
      </c>
      <c r="C52" s="432"/>
      <c r="D52" s="406"/>
      <c r="E52" s="436"/>
      <c r="F52" s="410"/>
      <c r="G52" s="412"/>
      <c r="H52" s="410"/>
      <c r="I52" s="412"/>
      <c r="J52" s="142" t="s">
        <v>24</v>
      </c>
      <c r="K52" s="16" t="s">
        <v>123</v>
      </c>
      <c r="L52" s="417"/>
      <c r="M52" s="420"/>
      <c r="N52" s="420"/>
      <c r="O52" s="500"/>
      <c r="P52" s="503"/>
    </row>
    <row r="53" spans="1:16" ht="21" x14ac:dyDescent="0.25">
      <c r="A53" s="404"/>
      <c r="B53" s="63"/>
      <c r="C53" s="433"/>
      <c r="D53" s="406"/>
      <c r="E53" s="436"/>
      <c r="F53" s="411"/>
      <c r="G53" s="413"/>
      <c r="H53" s="411"/>
      <c r="I53" s="413"/>
      <c r="J53" s="133"/>
      <c r="K53" s="133"/>
      <c r="L53" s="418"/>
      <c r="M53" s="421"/>
      <c r="N53" s="421"/>
      <c r="O53" s="501"/>
      <c r="P53" s="504"/>
    </row>
    <row r="54" spans="1:16" ht="24" customHeight="1" x14ac:dyDescent="0.25">
      <c r="A54" s="403">
        <v>13</v>
      </c>
      <c r="B54" s="16" t="s">
        <v>124</v>
      </c>
      <c r="C54" s="405">
        <v>69700</v>
      </c>
      <c r="D54" s="405">
        <v>72760</v>
      </c>
      <c r="E54" s="435" t="s">
        <v>21</v>
      </c>
      <c r="F54" s="136" t="s">
        <v>125</v>
      </c>
      <c r="G54" s="137">
        <v>72760</v>
      </c>
      <c r="H54" s="451" t="s">
        <v>125</v>
      </c>
      <c r="I54" s="454">
        <v>72760</v>
      </c>
      <c r="J54" s="132"/>
      <c r="K54" s="132"/>
      <c r="L54" s="416" t="s">
        <v>174</v>
      </c>
      <c r="M54" s="423"/>
      <c r="N54" s="419" t="s">
        <v>23</v>
      </c>
      <c r="O54" s="499">
        <v>243162</v>
      </c>
      <c r="P54" s="502" t="s">
        <v>195</v>
      </c>
    </row>
    <row r="55" spans="1:16" ht="21" x14ac:dyDescent="0.35">
      <c r="A55" s="403"/>
      <c r="B55" s="16" t="s">
        <v>126</v>
      </c>
      <c r="C55" s="406"/>
      <c r="D55" s="406"/>
      <c r="E55" s="436"/>
      <c r="F55" s="138" t="s">
        <v>127</v>
      </c>
      <c r="G55" s="140">
        <v>90950</v>
      </c>
      <c r="H55" s="452"/>
      <c r="I55" s="444"/>
      <c r="J55" s="142" t="s">
        <v>22</v>
      </c>
      <c r="K55" s="18" t="s">
        <v>128</v>
      </c>
      <c r="L55" s="417"/>
      <c r="M55" s="424"/>
      <c r="N55" s="420"/>
      <c r="O55" s="500"/>
      <c r="P55" s="503"/>
    </row>
    <row r="56" spans="1:16" ht="21" x14ac:dyDescent="0.25">
      <c r="A56" s="403"/>
      <c r="B56" s="16" t="s">
        <v>129</v>
      </c>
      <c r="C56" s="406"/>
      <c r="D56" s="406"/>
      <c r="E56" s="436"/>
      <c r="F56" s="138" t="s">
        <v>130</v>
      </c>
      <c r="G56" s="140">
        <v>93090</v>
      </c>
      <c r="H56" s="452"/>
      <c r="I56" s="444"/>
      <c r="J56" s="142" t="s">
        <v>24</v>
      </c>
      <c r="K56" s="16" t="s">
        <v>131</v>
      </c>
      <c r="L56" s="417"/>
      <c r="M56" s="424"/>
      <c r="N56" s="420"/>
      <c r="O56" s="500"/>
      <c r="P56" s="503"/>
    </row>
    <row r="57" spans="1:16" ht="21" x14ac:dyDescent="0.25">
      <c r="A57" s="404"/>
      <c r="B57" s="143"/>
      <c r="C57" s="406"/>
      <c r="D57" s="406"/>
      <c r="E57" s="436"/>
      <c r="F57" s="139" t="s">
        <v>132</v>
      </c>
      <c r="G57" s="141">
        <v>94160</v>
      </c>
      <c r="H57" s="453"/>
      <c r="I57" s="444"/>
      <c r="J57" s="134"/>
      <c r="K57" s="42"/>
      <c r="L57" s="418"/>
      <c r="M57" s="425"/>
      <c r="N57" s="421"/>
      <c r="O57" s="501"/>
      <c r="P57" s="504"/>
    </row>
    <row r="58" spans="1:16" ht="24" customHeight="1" x14ac:dyDescent="0.35">
      <c r="A58" s="446">
        <v>14</v>
      </c>
      <c r="B58" s="15" t="s">
        <v>53</v>
      </c>
      <c r="C58" s="405">
        <v>1150000</v>
      </c>
      <c r="D58" s="480">
        <v>1104141</v>
      </c>
      <c r="E58" s="435" t="s">
        <v>29</v>
      </c>
      <c r="F58" s="409" t="s">
        <v>54</v>
      </c>
      <c r="G58" s="437">
        <v>1095000</v>
      </c>
      <c r="H58" s="409" t="s">
        <v>54</v>
      </c>
      <c r="I58" s="454">
        <v>1090205</v>
      </c>
      <c r="J58" s="132"/>
      <c r="K58" s="132"/>
      <c r="L58" s="426" t="s">
        <v>170</v>
      </c>
      <c r="M58" s="36"/>
      <c r="N58" s="37"/>
      <c r="O58" s="499">
        <v>243162</v>
      </c>
      <c r="P58" s="502" t="s">
        <v>195</v>
      </c>
    </row>
    <row r="59" spans="1:16" ht="24" customHeight="1" x14ac:dyDescent="0.35">
      <c r="A59" s="447"/>
      <c r="B59" s="16" t="s">
        <v>48</v>
      </c>
      <c r="C59" s="406"/>
      <c r="D59" s="458"/>
      <c r="E59" s="436"/>
      <c r="F59" s="411"/>
      <c r="G59" s="413"/>
      <c r="H59" s="410"/>
      <c r="I59" s="444"/>
      <c r="J59" s="142" t="s">
        <v>22</v>
      </c>
      <c r="K59" s="18" t="s">
        <v>55</v>
      </c>
      <c r="L59" s="427"/>
      <c r="M59" s="414" t="s">
        <v>23</v>
      </c>
      <c r="N59" s="414"/>
      <c r="O59" s="500"/>
      <c r="P59" s="503"/>
    </row>
    <row r="60" spans="1:16" ht="24" customHeight="1" x14ac:dyDescent="0.25">
      <c r="A60" s="447"/>
      <c r="B60" s="16" t="s">
        <v>56</v>
      </c>
      <c r="C60" s="406"/>
      <c r="D60" s="458"/>
      <c r="E60" s="436"/>
      <c r="F60" s="468" t="s">
        <v>57</v>
      </c>
      <c r="G60" s="460">
        <v>1101000</v>
      </c>
      <c r="H60" s="410"/>
      <c r="I60" s="444"/>
      <c r="J60" s="135" t="s">
        <v>24</v>
      </c>
      <c r="K60" s="16" t="s">
        <v>58</v>
      </c>
      <c r="L60" s="427"/>
      <c r="M60" s="415"/>
      <c r="N60" s="414"/>
      <c r="O60" s="500"/>
      <c r="P60" s="503"/>
    </row>
    <row r="61" spans="1:16" ht="33.75" x14ac:dyDescent="0.25">
      <c r="A61" s="448"/>
      <c r="B61" s="20"/>
      <c r="C61" s="449"/>
      <c r="D61" s="459"/>
      <c r="E61" s="450"/>
      <c r="F61" s="469"/>
      <c r="G61" s="461"/>
      <c r="H61" s="411"/>
      <c r="I61" s="445"/>
      <c r="J61" s="143"/>
      <c r="K61" s="20"/>
      <c r="L61" s="428"/>
      <c r="M61" s="38"/>
      <c r="N61" s="39"/>
      <c r="O61" s="501"/>
      <c r="P61" s="504"/>
    </row>
    <row r="62" spans="1:16" ht="24" customHeight="1" x14ac:dyDescent="0.35">
      <c r="A62" s="462">
        <v>15</v>
      </c>
      <c r="B62" s="15" t="s">
        <v>38</v>
      </c>
      <c r="C62" s="465">
        <v>2099280.37</v>
      </c>
      <c r="D62" s="465">
        <v>2246230</v>
      </c>
      <c r="E62" s="467" t="s">
        <v>34</v>
      </c>
      <c r="F62" s="409" t="s">
        <v>30</v>
      </c>
      <c r="G62" s="437">
        <v>2200000</v>
      </c>
      <c r="H62" s="409" t="s">
        <v>30</v>
      </c>
      <c r="I62" s="441">
        <v>2196035</v>
      </c>
      <c r="J62" s="47"/>
      <c r="K62" s="41"/>
      <c r="L62" s="426" t="s">
        <v>31</v>
      </c>
      <c r="M62" s="36"/>
      <c r="N62" s="400"/>
      <c r="O62" s="499">
        <v>243162</v>
      </c>
      <c r="P62" s="502" t="s">
        <v>195</v>
      </c>
    </row>
    <row r="63" spans="1:16" ht="24" customHeight="1" x14ac:dyDescent="0.35">
      <c r="A63" s="463"/>
      <c r="B63" s="16" t="s">
        <v>26</v>
      </c>
      <c r="C63" s="466"/>
      <c r="D63" s="466"/>
      <c r="E63" s="468"/>
      <c r="F63" s="410"/>
      <c r="G63" s="412"/>
      <c r="H63" s="410"/>
      <c r="I63" s="442"/>
      <c r="J63" s="142" t="s">
        <v>25</v>
      </c>
      <c r="K63" s="18" t="s">
        <v>39</v>
      </c>
      <c r="L63" s="427"/>
      <c r="M63" s="414" t="s">
        <v>23</v>
      </c>
      <c r="N63" s="401"/>
      <c r="O63" s="500"/>
      <c r="P63" s="503"/>
    </row>
    <row r="64" spans="1:16" ht="24" customHeight="1" x14ac:dyDescent="0.25">
      <c r="A64" s="463"/>
      <c r="B64" s="16" t="s">
        <v>40</v>
      </c>
      <c r="C64" s="466"/>
      <c r="D64" s="466"/>
      <c r="E64" s="468"/>
      <c r="F64" s="410"/>
      <c r="G64" s="412"/>
      <c r="H64" s="410"/>
      <c r="I64" s="442"/>
      <c r="J64" s="142" t="s">
        <v>24</v>
      </c>
      <c r="K64" s="16" t="s">
        <v>41</v>
      </c>
      <c r="L64" s="427"/>
      <c r="M64" s="415"/>
      <c r="N64" s="401"/>
      <c r="O64" s="500"/>
      <c r="P64" s="503"/>
    </row>
    <row r="65" spans="1:21" ht="33.75" x14ac:dyDescent="0.25">
      <c r="A65" s="464"/>
      <c r="B65" s="20"/>
      <c r="C65" s="466"/>
      <c r="D65" s="466"/>
      <c r="E65" s="469"/>
      <c r="F65" s="410"/>
      <c r="G65" s="413"/>
      <c r="H65" s="411"/>
      <c r="I65" s="443"/>
      <c r="J65" s="53"/>
      <c r="K65" s="134"/>
      <c r="L65" s="428"/>
      <c r="M65" s="38"/>
      <c r="N65" s="401"/>
      <c r="O65" s="501"/>
      <c r="P65" s="504"/>
      <c r="R65" s="170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462">
        <v>16</v>
      </c>
      <c r="B66" s="15" t="s">
        <v>27</v>
      </c>
      <c r="C66" s="465">
        <v>2000000</v>
      </c>
      <c r="D66" s="465">
        <v>2139564.58</v>
      </c>
      <c r="E66" s="435" t="s">
        <v>34</v>
      </c>
      <c r="F66" s="451" t="s">
        <v>42</v>
      </c>
      <c r="G66" s="437">
        <v>2124564.58</v>
      </c>
      <c r="H66" s="438" t="s">
        <v>42</v>
      </c>
      <c r="I66" s="441">
        <v>2124130.83</v>
      </c>
      <c r="J66" s="47"/>
      <c r="K66" s="54"/>
      <c r="L66" s="426" t="s">
        <v>171</v>
      </c>
      <c r="M66" s="36"/>
      <c r="N66" s="400"/>
      <c r="O66" s="499">
        <v>243162</v>
      </c>
      <c r="P66" s="502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3"/>
    </row>
    <row r="67" spans="1:21" ht="24" customHeight="1" x14ac:dyDescent="0.35">
      <c r="A67" s="463"/>
      <c r="B67" s="16" t="s">
        <v>26</v>
      </c>
      <c r="C67" s="466"/>
      <c r="D67" s="466"/>
      <c r="E67" s="436"/>
      <c r="F67" s="453"/>
      <c r="G67" s="413"/>
      <c r="H67" s="439"/>
      <c r="I67" s="442"/>
      <c r="J67" s="142" t="s">
        <v>22</v>
      </c>
      <c r="K67" s="18" t="s">
        <v>43</v>
      </c>
      <c r="L67" s="427"/>
      <c r="M67" s="414" t="s">
        <v>23</v>
      </c>
      <c r="N67" s="401"/>
      <c r="O67" s="500"/>
      <c r="P67" s="503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463"/>
      <c r="B68" s="16" t="s">
        <v>44</v>
      </c>
      <c r="C68" s="466"/>
      <c r="D68" s="466"/>
      <c r="E68" s="436"/>
      <c r="F68" s="468" t="s">
        <v>45</v>
      </c>
      <c r="G68" s="470">
        <v>2134564.58</v>
      </c>
      <c r="H68" s="439"/>
      <c r="I68" s="442"/>
      <c r="J68" s="135" t="s">
        <v>24</v>
      </c>
      <c r="K68" s="16" t="s">
        <v>41</v>
      </c>
      <c r="L68" s="427"/>
      <c r="M68" s="415"/>
      <c r="N68" s="401"/>
      <c r="O68" s="500"/>
      <c r="P68" s="503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464"/>
      <c r="B69" s="20"/>
      <c r="C69" s="466"/>
      <c r="D69" s="466"/>
      <c r="E69" s="450"/>
      <c r="F69" s="469"/>
      <c r="G69" s="461"/>
      <c r="H69" s="440"/>
      <c r="I69" s="443"/>
      <c r="J69" s="48"/>
      <c r="K69" s="54"/>
      <c r="L69" s="428"/>
      <c r="M69" s="38"/>
      <c r="N69" s="402"/>
      <c r="O69" s="501"/>
      <c r="P69" s="504"/>
      <c r="R69" s="164" t="s">
        <v>358</v>
      </c>
      <c r="S69" s="165">
        <f>SUM('แบบ สขร. ก.พ. 66'!I19,'แบบ สขร. ก.พ. 66'!I48)</f>
        <v>16301871.460000001</v>
      </c>
      <c r="U69" s="165">
        <f>SUM('แบบ สขร. ก.พ. 66'!I19,'แบบ สขร. ก.พ. 66'!I48)</f>
        <v>16301871.460000001</v>
      </c>
    </row>
    <row r="70" spans="1:21" ht="24" customHeight="1" x14ac:dyDescent="0.35">
      <c r="A70" s="447">
        <v>17</v>
      </c>
      <c r="B70" s="16" t="s">
        <v>46</v>
      </c>
      <c r="C70" s="465">
        <v>2502229</v>
      </c>
      <c r="D70" s="465">
        <v>2677385.0299999998</v>
      </c>
      <c r="E70" s="436" t="s">
        <v>34</v>
      </c>
      <c r="F70" s="409" t="s">
        <v>47</v>
      </c>
      <c r="G70" s="437">
        <v>2608267.31</v>
      </c>
      <c r="H70" s="410" t="s">
        <v>47</v>
      </c>
      <c r="I70" s="444">
        <v>2598624.4700000002</v>
      </c>
      <c r="J70" s="132"/>
      <c r="K70" s="41"/>
      <c r="L70" s="426" t="s">
        <v>172</v>
      </c>
      <c r="M70" s="36"/>
      <c r="N70" s="401"/>
      <c r="O70" s="499">
        <v>243162</v>
      </c>
      <c r="P70" s="502" t="s">
        <v>195</v>
      </c>
      <c r="R70" s="164" t="s">
        <v>410</v>
      </c>
      <c r="S70" s="165">
        <f>SUM('แบบ สขร. มี.ค. 66'!I33,'แบบ สขร. มี.ค. 66'!I61)</f>
        <v>25872214.699999999</v>
      </c>
      <c r="U70" s="165">
        <f>487361+44720+416344+14000+78356.1+101200.6+6695024+8148216+2199666+7687327</f>
        <v>25872214.699999999</v>
      </c>
    </row>
    <row r="71" spans="1:21" ht="24" customHeight="1" x14ac:dyDescent="0.35">
      <c r="A71" s="447"/>
      <c r="B71" s="16" t="s">
        <v>48</v>
      </c>
      <c r="C71" s="466"/>
      <c r="D71" s="466"/>
      <c r="E71" s="436"/>
      <c r="F71" s="411"/>
      <c r="G71" s="413"/>
      <c r="H71" s="410"/>
      <c r="I71" s="444"/>
      <c r="J71" s="142" t="s">
        <v>22</v>
      </c>
      <c r="K71" s="18" t="s">
        <v>49</v>
      </c>
      <c r="L71" s="427"/>
      <c r="M71" s="414" t="s">
        <v>23</v>
      </c>
      <c r="N71" s="401"/>
      <c r="O71" s="500"/>
      <c r="P71" s="503"/>
      <c r="R71" s="164" t="s">
        <v>447</v>
      </c>
      <c r="S71" s="165">
        <f>SUM('แบบ สขร. เม.ย. 66 '!I20,'แบบ สขร. เม.ย. 66 '!I41)</f>
        <v>10422753.5</v>
      </c>
      <c r="U71" s="165">
        <f>SUM('แบบ สขร. เม.ย. 66 '!I8:I19,'แบบ สขร. เม.ย. 66 '!I29:I34,'แบบ สขร. เม.ย. 66 '!I35:I40)</f>
        <v>10422753.5</v>
      </c>
    </row>
    <row r="72" spans="1:21" ht="24" customHeight="1" x14ac:dyDescent="0.25">
      <c r="A72" s="447"/>
      <c r="B72" s="16" t="s">
        <v>50</v>
      </c>
      <c r="C72" s="466"/>
      <c r="D72" s="466"/>
      <c r="E72" s="436"/>
      <c r="F72" s="468" t="s">
        <v>51</v>
      </c>
      <c r="G72" s="460">
        <v>2675385</v>
      </c>
      <c r="H72" s="410"/>
      <c r="I72" s="444"/>
      <c r="J72" s="142" t="s">
        <v>24</v>
      </c>
      <c r="K72" s="16" t="s">
        <v>52</v>
      </c>
      <c r="L72" s="427"/>
      <c r="M72" s="415"/>
      <c r="N72" s="401"/>
      <c r="O72" s="500"/>
      <c r="P72" s="503"/>
      <c r="R72" s="164" t="s">
        <v>454</v>
      </c>
      <c r="S72" s="165">
        <f>SUM('แบบ สขร. พ.ค. 66 '!I12)</f>
        <v>2984373</v>
      </c>
    </row>
    <row r="73" spans="1:21" ht="33.75" x14ac:dyDescent="0.25">
      <c r="A73" s="448"/>
      <c r="B73" s="134"/>
      <c r="C73" s="466"/>
      <c r="D73" s="466"/>
      <c r="E73" s="436"/>
      <c r="F73" s="469"/>
      <c r="G73" s="461"/>
      <c r="H73" s="411"/>
      <c r="I73" s="444"/>
      <c r="J73" s="134"/>
      <c r="K73" s="42"/>
      <c r="L73" s="428"/>
      <c r="M73" s="38"/>
      <c r="N73" s="402"/>
      <c r="O73" s="501"/>
      <c r="P73" s="504"/>
      <c r="R73" s="164" t="s">
        <v>466</v>
      </c>
      <c r="S73" s="165">
        <f>SUM('แบบ สขร. มิ.ย. 66'!I16)</f>
        <v>5509386</v>
      </c>
    </row>
    <row r="74" spans="1:21" ht="21" x14ac:dyDescent="0.25">
      <c r="A74" s="446">
        <v>18</v>
      </c>
      <c r="B74" s="58" t="s">
        <v>33</v>
      </c>
      <c r="C74" s="431">
        <v>300000</v>
      </c>
      <c r="D74" s="405">
        <v>254336</v>
      </c>
      <c r="E74" s="435" t="s">
        <v>21</v>
      </c>
      <c r="F74" s="409" t="s">
        <v>205</v>
      </c>
      <c r="G74" s="437">
        <v>250553</v>
      </c>
      <c r="H74" s="409" t="s">
        <v>205</v>
      </c>
      <c r="I74" s="441">
        <v>250553</v>
      </c>
      <c r="J74" s="60"/>
      <c r="K74" s="179"/>
      <c r="L74" s="416" t="s">
        <v>236</v>
      </c>
      <c r="M74" s="419" t="s">
        <v>23</v>
      </c>
      <c r="N74" s="422"/>
      <c r="O74" s="499">
        <v>243193</v>
      </c>
      <c r="P74" s="502" t="s">
        <v>195</v>
      </c>
    </row>
    <row r="75" spans="1:21" ht="21" x14ac:dyDescent="0.35">
      <c r="A75" s="447"/>
      <c r="B75" s="61" t="s">
        <v>37</v>
      </c>
      <c r="C75" s="432"/>
      <c r="D75" s="406"/>
      <c r="E75" s="436"/>
      <c r="F75" s="410"/>
      <c r="G75" s="412"/>
      <c r="H75" s="410"/>
      <c r="I75" s="442"/>
      <c r="J75" s="185" t="s">
        <v>25</v>
      </c>
      <c r="K75" s="18" t="s">
        <v>206</v>
      </c>
      <c r="L75" s="417"/>
      <c r="M75" s="420"/>
      <c r="N75" s="420"/>
      <c r="O75" s="500"/>
      <c r="P75" s="503"/>
    </row>
    <row r="76" spans="1:21" ht="21" x14ac:dyDescent="0.25">
      <c r="A76" s="447"/>
      <c r="B76" s="61" t="s">
        <v>207</v>
      </c>
      <c r="C76" s="432"/>
      <c r="D76" s="406"/>
      <c r="E76" s="436"/>
      <c r="F76" s="410"/>
      <c r="G76" s="412"/>
      <c r="H76" s="410"/>
      <c r="I76" s="442"/>
      <c r="J76" s="185" t="s">
        <v>24</v>
      </c>
      <c r="K76" s="16" t="s">
        <v>208</v>
      </c>
      <c r="L76" s="417"/>
      <c r="M76" s="420"/>
      <c r="N76" s="420"/>
      <c r="O76" s="500"/>
      <c r="P76" s="503"/>
      <c r="S76" s="165"/>
    </row>
    <row r="77" spans="1:21" ht="21" x14ac:dyDescent="0.25">
      <c r="A77" s="448"/>
      <c r="B77" s="63"/>
      <c r="C77" s="433"/>
      <c r="D77" s="449"/>
      <c r="E77" s="450"/>
      <c r="F77" s="411"/>
      <c r="G77" s="413"/>
      <c r="H77" s="411"/>
      <c r="I77" s="443"/>
      <c r="J77" s="64"/>
      <c r="K77" s="182"/>
      <c r="L77" s="418"/>
      <c r="M77" s="421"/>
      <c r="N77" s="421"/>
      <c r="O77" s="501"/>
      <c r="P77" s="504"/>
    </row>
    <row r="78" spans="1:21" ht="21" x14ac:dyDescent="0.25">
      <c r="A78" s="446">
        <v>19</v>
      </c>
      <c r="B78" s="58" t="s">
        <v>209</v>
      </c>
      <c r="C78" s="431">
        <v>466000</v>
      </c>
      <c r="D78" s="405">
        <v>498620</v>
      </c>
      <c r="E78" s="435" t="s">
        <v>21</v>
      </c>
      <c r="F78" s="179" t="s">
        <v>210</v>
      </c>
      <c r="G78" s="59">
        <v>498620</v>
      </c>
      <c r="H78" s="455" t="s">
        <v>210</v>
      </c>
      <c r="I78" s="441">
        <v>498620</v>
      </c>
      <c r="J78" s="60"/>
      <c r="K78" s="179"/>
      <c r="L78" s="416" t="s">
        <v>237</v>
      </c>
      <c r="M78" s="419"/>
      <c r="N78" s="419" t="s">
        <v>23</v>
      </c>
      <c r="O78" s="508">
        <v>243193</v>
      </c>
      <c r="P78" s="502" t="s">
        <v>195</v>
      </c>
    </row>
    <row r="79" spans="1:21" ht="42" x14ac:dyDescent="0.35">
      <c r="A79" s="447"/>
      <c r="B79" s="61" t="s">
        <v>211</v>
      </c>
      <c r="C79" s="432"/>
      <c r="D79" s="406"/>
      <c r="E79" s="436"/>
      <c r="F79" s="180" t="s">
        <v>212</v>
      </c>
      <c r="G79" s="62">
        <v>531790</v>
      </c>
      <c r="H79" s="456"/>
      <c r="I79" s="442"/>
      <c r="J79" s="185" t="s">
        <v>22</v>
      </c>
      <c r="K79" s="18" t="s">
        <v>213</v>
      </c>
      <c r="L79" s="417"/>
      <c r="M79" s="482"/>
      <c r="N79" s="482"/>
      <c r="O79" s="509"/>
      <c r="P79" s="503"/>
    </row>
    <row r="80" spans="1:21" ht="21" x14ac:dyDescent="0.25">
      <c r="A80" s="447"/>
      <c r="B80" s="61" t="s">
        <v>214</v>
      </c>
      <c r="C80" s="432"/>
      <c r="D80" s="406"/>
      <c r="E80" s="436"/>
      <c r="F80" s="185" t="s">
        <v>215</v>
      </c>
      <c r="G80" s="181">
        <v>541527</v>
      </c>
      <c r="H80" s="456"/>
      <c r="I80" s="442"/>
      <c r="J80" s="185" t="s">
        <v>24</v>
      </c>
      <c r="K80" s="16" t="s">
        <v>208</v>
      </c>
      <c r="L80" s="417"/>
      <c r="M80" s="482"/>
      <c r="N80" s="482"/>
      <c r="O80" s="510"/>
      <c r="P80" s="504"/>
    </row>
    <row r="81" spans="1:16" ht="21" x14ac:dyDescent="0.25">
      <c r="A81" s="446">
        <v>20</v>
      </c>
      <c r="B81" s="58" t="s">
        <v>216</v>
      </c>
      <c r="C81" s="431">
        <v>8280</v>
      </c>
      <c r="D81" s="405">
        <v>8859.6</v>
      </c>
      <c r="E81" s="435" t="s">
        <v>21</v>
      </c>
      <c r="F81" s="179" t="s">
        <v>217</v>
      </c>
      <c r="G81" s="183">
        <v>8859.6</v>
      </c>
      <c r="H81" s="451" t="s">
        <v>217</v>
      </c>
      <c r="I81" s="437">
        <v>8859.6</v>
      </c>
      <c r="J81" s="60"/>
      <c r="K81" s="179"/>
      <c r="L81" s="416" t="s">
        <v>174</v>
      </c>
      <c r="M81" s="434" t="s">
        <v>23</v>
      </c>
      <c r="N81" s="422"/>
      <c r="O81" s="499">
        <v>243193</v>
      </c>
      <c r="P81" s="502" t="s">
        <v>195</v>
      </c>
    </row>
    <row r="82" spans="1:16" ht="21" x14ac:dyDescent="0.35">
      <c r="A82" s="447"/>
      <c r="B82" s="61" t="s">
        <v>218</v>
      </c>
      <c r="C82" s="432"/>
      <c r="D82" s="406"/>
      <c r="E82" s="436"/>
      <c r="F82" s="185" t="s">
        <v>219</v>
      </c>
      <c r="G82" s="184">
        <v>9223.4</v>
      </c>
      <c r="H82" s="452"/>
      <c r="I82" s="412"/>
      <c r="J82" s="185" t="s">
        <v>22</v>
      </c>
      <c r="K82" s="18" t="s">
        <v>244</v>
      </c>
      <c r="L82" s="417"/>
      <c r="M82" s="483"/>
      <c r="N82" s="420"/>
      <c r="O82" s="500"/>
      <c r="P82" s="503"/>
    </row>
    <row r="83" spans="1:16" ht="21" x14ac:dyDescent="0.25">
      <c r="A83" s="447"/>
      <c r="B83" s="61"/>
      <c r="C83" s="432"/>
      <c r="D83" s="406"/>
      <c r="E83" s="436"/>
      <c r="F83" s="458" t="s">
        <v>220</v>
      </c>
      <c r="G83" s="460" t="s">
        <v>221</v>
      </c>
      <c r="H83" s="452"/>
      <c r="I83" s="412"/>
      <c r="J83" s="185" t="s">
        <v>24</v>
      </c>
      <c r="K83" s="16" t="s">
        <v>222</v>
      </c>
      <c r="L83" s="417"/>
      <c r="M83" s="483"/>
      <c r="N83" s="420"/>
      <c r="O83" s="500"/>
      <c r="P83" s="503"/>
    </row>
    <row r="84" spans="1:16" ht="21" x14ac:dyDescent="0.25">
      <c r="A84" s="448"/>
      <c r="B84" s="63"/>
      <c r="C84" s="433"/>
      <c r="D84" s="449"/>
      <c r="E84" s="450"/>
      <c r="F84" s="459"/>
      <c r="G84" s="461"/>
      <c r="H84" s="453"/>
      <c r="I84" s="413"/>
      <c r="J84" s="64"/>
      <c r="K84" s="182"/>
      <c r="L84" s="418"/>
      <c r="M84" s="484"/>
      <c r="N84" s="421"/>
      <c r="O84" s="501"/>
      <c r="P84" s="504"/>
    </row>
    <row r="85" spans="1:16" ht="21" x14ac:dyDescent="0.25">
      <c r="A85" s="446">
        <v>21</v>
      </c>
      <c r="B85" s="58" t="s">
        <v>223</v>
      </c>
      <c r="C85" s="431">
        <v>396732</v>
      </c>
      <c r="D85" s="405">
        <v>414197</v>
      </c>
      <c r="E85" s="435" t="s">
        <v>21</v>
      </c>
      <c r="F85" s="451" t="s">
        <v>224</v>
      </c>
      <c r="G85" s="437" t="s">
        <v>225</v>
      </c>
      <c r="H85" s="438" t="s">
        <v>224</v>
      </c>
      <c r="I85" s="441" t="s">
        <v>225</v>
      </c>
      <c r="J85" s="60"/>
      <c r="K85" s="179"/>
      <c r="L85" s="416" t="s">
        <v>174</v>
      </c>
      <c r="M85" s="419"/>
      <c r="N85" s="419" t="s">
        <v>23</v>
      </c>
      <c r="O85" s="499">
        <v>243193</v>
      </c>
      <c r="P85" s="521">
        <v>2566</v>
      </c>
    </row>
    <row r="86" spans="1:16" ht="21" x14ac:dyDescent="0.35">
      <c r="A86" s="447"/>
      <c r="B86" s="174" t="s">
        <v>226</v>
      </c>
      <c r="C86" s="432"/>
      <c r="D86" s="406"/>
      <c r="E86" s="436"/>
      <c r="F86" s="452"/>
      <c r="G86" s="412"/>
      <c r="H86" s="439"/>
      <c r="I86" s="442"/>
      <c r="J86" s="185"/>
      <c r="K86" s="18"/>
      <c r="L86" s="417"/>
      <c r="M86" s="482"/>
      <c r="N86" s="482"/>
      <c r="O86" s="500"/>
      <c r="P86" s="522"/>
    </row>
    <row r="87" spans="1:16" ht="21" x14ac:dyDescent="0.25">
      <c r="A87" s="447"/>
      <c r="B87" s="61" t="s">
        <v>227</v>
      </c>
      <c r="C87" s="432"/>
      <c r="D87" s="406"/>
      <c r="E87" s="436"/>
      <c r="F87" s="458" t="s">
        <v>228</v>
      </c>
      <c r="G87" s="460">
        <v>416444</v>
      </c>
      <c r="H87" s="439"/>
      <c r="I87" s="442"/>
      <c r="J87" s="185" t="s">
        <v>22</v>
      </c>
      <c r="K87" s="16" t="s">
        <v>229</v>
      </c>
      <c r="L87" s="417"/>
      <c r="M87" s="482"/>
      <c r="N87" s="482"/>
      <c r="O87" s="500"/>
      <c r="P87" s="522"/>
    </row>
    <row r="88" spans="1:16" ht="21" x14ac:dyDescent="0.25">
      <c r="A88" s="447"/>
      <c r="B88" s="61"/>
      <c r="C88" s="432"/>
      <c r="D88" s="406"/>
      <c r="E88" s="436"/>
      <c r="F88" s="458"/>
      <c r="G88" s="460"/>
      <c r="H88" s="439"/>
      <c r="I88" s="442"/>
      <c r="J88" s="185" t="s">
        <v>24</v>
      </c>
      <c r="K88" s="16" t="s">
        <v>230</v>
      </c>
      <c r="L88" s="417"/>
      <c r="M88" s="482"/>
      <c r="N88" s="482"/>
      <c r="O88" s="500"/>
      <c r="P88" s="522"/>
    </row>
    <row r="89" spans="1:16" ht="21" x14ac:dyDescent="0.25">
      <c r="A89" s="447"/>
      <c r="B89" s="61"/>
      <c r="C89" s="432"/>
      <c r="D89" s="406"/>
      <c r="E89" s="436"/>
      <c r="F89" s="458" t="s">
        <v>231</v>
      </c>
      <c r="G89" s="460">
        <v>422650</v>
      </c>
      <c r="H89" s="439"/>
      <c r="I89" s="442"/>
      <c r="J89" s="175"/>
      <c r="K89" s="16"/>
      <c r="L89" s="417"/>
      <c r="M89" s="482"/>
      <c r="N89" s="482"/>
      <c r="O89" s="500"/>
      <c r="P89" s="522"/>
    </row>
    <row r="90" spans="1:16" ht="21" x14ac:dyDescent="0.25">
      <c r="A90" s="448"/>
      <c r="B90" s="63"/>
      <c r="C90" s="433"/>
      <c r="D90" s="449"/>
      <c r="E90" s="450"/>
      <c r="F90" s="459"/>
      <c r="G90" s="461"/>
      <c r="H90" s="440"/>
      <c r="I90" s="443"/>
      <c r="J90" s="64"/>
      <c r="K90" s="182"/>
      <c r="L90" s="417"/>
      <c r="M90" s="482"/>
      <c r="N90" s="482"/>
      <c r="O90" s="500"/>
      <c r="P90" s="522"/>
    </row>
    <row r="91" spans="1:16" ht="21" x14ac:dyDescent="0.25">
      <c r="A91" s="446">
        <v>22</v>
      </c>
      <c r="B91" s="58" t="s">
        <v>33</v>
      </c>
      <c r="C91" s="431">
        <v>467000</v>
      </c>
      <c r="D91" s="405">
        <v>385084</v>
      </c>
      <c r="E91" s="435" t="s">
        <v>21</v>
      </c>
      <c r="F91" s="451" t="s">
        <v>232</v>
      </c>
      <c r="G91" s="437">
        <v>380073</v>
      </c>
      <c r="H91" s="451" t="s">
        <v>232</v>
      </c>
      <c r="I91" s="437">
        <v>380073</v>
      </c>
      <c r="J91" s="60"/>
      <c r="K91" s="179"/>
      <c r="L91" s="416" t="s">
        <v>236</v>
      </c>
      <c r="M91" s="434" t="s">
        <v>23</v>
      </c>
      <c r="N91" s="422"/>
      <c r="O91" s="499">
        <v>243193</v>
      </c>
      <c r="P91" s="502" t="s">
        <v>195</v>
      </c>
    </row>
    <row r="92" spans="1:16" ht="21" x14ac:dyDescent="0.35">
      <c r="A92" s="447"/>
      <c r="B92" s="61" t="s">
        <v>37</v>
      </c>
      <c r="C92" s="432"/>
      <c r="D92" s="406"/>
      <c r="E92" s="436"/>
      <c r="F92" s="452"/>
      <c r="G92" s="412"/>
      <c r="H92" s="452"/>
      <c r="I92" s="412"/>
      <c r="J92" s="185" t="s">
        <v>25</v>
      </c>
      <c r="K92" s="18" t="s">
        <v>233</v>
      </c>
      <c r="L92" s="417"/>
      <c r="M92" s="483"/>
      <c r="N92" s="420"/>
      <c r="O92" s="500"/>
      <c r="P92" s="503"/>
    </row>
    <row r="93" spans="1:16" ht="21" x14ac:dyDescent="0.25">
      <c r="A93" s="447"/>
      <c r="B93" s="61" t="s">
        <v>234</v>
      </c>
      <c r="C93" s="432"/>
      <c r="D93" s="406"/>
      <c r="E93" s="436"/>
      <c r="F93" s="452"/>
      <c r="G93" s="412"/>
      <c r="H93" s="452"/>
      <c r="I93" s="412"/>
      <c r="J93" s="185" t="s">
        <v>24</v>
      </c>
      <c r="K93" s="16" t="s">
        <v>235</v>
      </c>
      <c r="L93" s="417"/>
      <c r="M93" s="483"/>
      <c r="N93" s="420"/>
      <c r="O93" s="500"/>
      <c r="P93" s="503"/>
    </row>
    <row r="94" spans="1:16" ht="21" x14ac:dyDescent="0.25">
      <c r="A94" s="448"/>
      <c r="B94" s="63"/>
      <c r="C94" s="433"/>
      <c r="D94" s="449"/>
      <c r="E94" s="450"/>
      <c r="F94" s="453"/>
      <c r="G94" s="413"/>
      <c r="H94" s="453"/>
      <c r="I94" s="413"/>
      <c r="J94" s="64"/>
      <c r="K94" s="182"/>
      <c r="L94" s="418"/>
      <c r="M94" s="484"/>
      <c r="N94" s="421"/>
      <c r="O94" s="501"/>
      <c r="P94" s="504"/>
    </row>
    <row r="95" spans="1:16" ht="21" x14ac:dyDescent="0.35">
      <c r="A95" s="462">
        <v>23</v>
      </c>
      <c r="B95" s="15" t="s">
        <v>199</v>
      </c>
      <c r="C95" s="465">
        <v>1800000</v>
      </c>
      <c r="D95" s="465">
        <v>1924423.89</v>
      </c>
      <c r="E95" s="467" t="s">
        <v>34</v>
      </c>
      <c r="F95" s="409" t="s">
        <v>200</v>
      </c>
      <c r="G95" s="437">
        <v>1924500</v>
      </c>
      <c r="H95" s="409" t="s">
        <v>200</v>
      </c>
      <c r="I95" s="441">
        <v>1924423.89</v>
      </c>
      <c r="J95" s="47"/>
      <c r="K95" s="41"/>
      <c r="L95" s="426" t="s">
        <v>242</v>
      </c>
      <c r="M95" s="204"/>
      <c r="N95" s="400"/>
      <c r="O95" s="499">
        <v>243193</v>
      </c>
      <c r="P95" s="502" t="s">
        <v>195</v>
      </c>
    </row>
    <row r="96" spans="1:16" ht="21" x14ac:dyDescent="0.35">
      <c r="A96" s="463"/>
      <c r="B96" s="16" t="s">
        <v>48</v>
      </c>
      <c r="C96" s="466"/>
      <c r="D96" s="466"/>
      <c r="E96" s="468"/>
      <c r="F96" s="410"/>
      <c r="G96" s="412"/>
      <c r="H96" s="410"/>
      <c r="I96" s="442"/>
      <c r="J96" s="185" t="s">
        <v>25</v>
      </c>
      <c r="K96" s="18" t="s">
        <v>201</v>
      </c>
      <c r="L96" s="427"/>
      <c r="M96" s="414" t="s">
        <v>23</v>
      </c>
      <c r="N96" s="401"/>
      <c r="O96" s="500"/>
      <c r="P96" s="503"/>
    </row>
    <row r="97" spans="1:16" ht="21" x14ac:dyDescent="0.25">
      <c r="A97" s="463"/>
      <c r="B97" s="16" t="s">
        <v>202</v>
      </c>
      <c r="C97" s="466"/>
      <c r="D97" s="466"/>
      <c r="E97" s="468"/>
      <c r="F97" s="410"/>
      <c r="G97" s="412"/>
      <c r="H97" s="410"/>
      <c r="I97" s="442"/>
      <c r="J97" s="185" t="s">
        <v>24</v>
      </c>
      <c r="K97" s="16" t="s">
        <v>203</v>
      </c>
      <c r="L97" s="427"/>
      <c r="M97" s="415"/>
      <c r="N97" s="401"/>
      <c r="O97" s="500"/>
      <c r="P97" s="503"/>
    </row>
    <row r="98" spans="1:16" ht="33.75" x14ac:dyDescent="0.25">
      <c r="A98" s="464"/>
      <c r="B98" s="20"/>
      <c r="C98" s="466"/>
      <c r="D98" s="466"/>
      <c r="E98" s="469"/>
      <c r="F98" s="411"/>
      <c r="G98" s="413"/>
      <c r="H98" s="411"/>
      <c r="I98" s="443"/>
      <c r="J98" s="53"/>
      <c r="K98" s="182"/>
      <c r="L98" s="428"/>
      <c r="M98" s="205"/>
      <c r="N98" s="402"/>
      <c r="O98" s="501"/>
      <c r="P98" s="504"/>
    </row>
    <row r="99" spans="1:16" ht="21" x14ac:dyDescent="0.25">
      <c r="A99" s="446">
        <v>24</v>
      </c>
      <c r="B99" s="58" t="s">
        <v>33</v>
      </c>
      <c r="C99" s="431">
        <v>400000</v>
      </c>
      <c r="D99" s="405">
        <v>364282</v>
      </c>
      <c r="E99" s="435" t="s">
        <v>21</v>
      </c>
      <c r="F99" s="451" t="s">
        <v>255</v>
      </c>
      <c r="G99" s="437">
        <v>359695</v>
      </c>
      <c r="H99" s="451" t="s">
        <v>255</v>
      </c>
      <c r="I99" s="437">
        <v>359695</v>
      </c>
      <c r="J99" s="60"/>
      <c r="K99" s="210"/>
      <c r="L99" s="416" t="s">
        <v>236</v>
      </c>
      <c r="M99" s="419" t="s">
        <v>23</v>
      </c>
      <c r="N99" s="422"/>
      <c r="O99" s="499">
        <v>243223</v>
      </c>
      <c r="P99" s="502" t="s">
        <v>195</v>
      </c>
    </row>
    <row r="100" spans="1:16" ht="21" x14ac:dyDescent="0.35">
      <c r="A100" s="447"/>
      <c r="B100" s="61" t="s">
        <v>37</v>
      </c>
      <c r="C100" s="432"/>
      <c r="D100" s="406"/>
      <c r="E100" s="436"/>
      <c r="F100" s="452"/>
      <c r="G100" s="412"/>
      <c r="H100" s="452"/>
      <c r="I100" s="412"/>
      <c r="J100" s="218" t="s">
        <v>25</v>
      </c>
      <c r="K100" s="18" t="s">
        <v>259</v>
      </c>
      <c r="L100" s="417"/>
      <c r="M100" s="420"/>
      <c r="N100" s="420"/>
      <c r="O100" s="500"/>
      <c r="P100" s="503"/>
    </row>
    <row r="101" spans="1:16" ht="21" x14ac:dyDescent="0.25">
      <c r="A101" s="447"/>
      <c r="B101" s="61" t="s">
        <v>260</v>
      </c>
      <c r="C101" s="432"/>
      <c r="D101" s="406"/>
      <c r="E101" s="436"/>
      <c r="F101" s="452"/>
      <c r="G101" s="412"/>
      <c r="H101" s="452"/>
      <c r="I101" s="412"/>
      <c r="J101" s="218" t="s">
        <v>24</v>
      </c>
      <c r="K101" s="16" t="s">
        <v>261</v>
      </c>
      <c r="L101" s="417"/>
      <c r="M101" s="420"/>
      <c r="N101" s="420"/>
      <c r="O101" s="500"/>
      <c r="P101" s="503"/>
    </row>
    <row r="102" spans="1:16" ht="21" x14ac:dyDescent="0.25">
      <c r="A102" s="448"/>
      <c r="B102" s="63"/>
      <c r="C102" s="433"/>
      <c r="D102" s="449"/>
      <c r="E102" s="450"/>
      <c r="F102" s="453"/>
      <c r="G102" s="413"/>
      <c r="H102" s="453"/>
      <c r="I102" s="413"/>
      <c r="J102" s="64"/>
      <c r="K102" s="216"/>
      <c r="L102" s="418"/>
      <c r="M102" s="421"/>
      <c r="N102" s="421"/>
      <c r="O102" s="501"/>
      <c r="P102" s="504"/>
    </row>
    <row r="103" spans="1:16" ht="21" x14ac:dyDescent="0.25">
      <c r="A103" s="446">
        <v>25</v>
      </c>
      <c r="B103" s="58" t="s">
        <v>33</v>
      </c>
      <c r="C103" s="431">
        <v>265000</v>
      </c>
      <c r="D103" s="405">
        <v>250329</v>
      </c>
      <c r="E103" s="435" t="s">
        <v>21</v>
      </c>
      <c r="F103" s="409" t="s">
        <v>262</v>
      </c>
      <c r="G103" s="437">
        <v>246609</v>
      </c>
      <c r="H103" s="409" t="s">
        <v>262</v>
      </c>
      <c r="I103" s="437">
        <v>246609</v>
      </c>
      <c r="J103" s="60"/>
      <c r="K103" s="210"/>
      <c r="L103" s="416" t="s">
        <v>236</v>
      </c>
      <c r="M103" s="419" t="s">
        <v>23</v>
      </c>
      <c r="N103" s="419"/>
      <c r="O103" s="499">
        <v>243223</v>
      </c>
      <c r="P103" s="502" t="s">
        <v>195</v>
      </c>
    </row>
    <row r="104" spans="1:16" ht="21" x14ac:dyDescent="0.35">
      <c r="A104" s="447"/>
      <c r="B104" s="61" t="s">
        <v>37</v>
      </c>
      <c r="C104" s="432"/>
      <c r="D104" s="406"/>
      <c r="E104" s="436"/>
      <c r="F104" s="410"/>
      <c r="G104" s="412"/>
      <c r="H104" s="410"/>
      <c r="I104" s="412"/>
      <c r="J104" s="218" t="s">
        <v>25</v>
      </c>
      <c r="K104" s="18" t="s">
        <v>263</v>
      </c>
      <c r="L104" s="417"/>
      <c r="M104" s="482"/>
      <c r="N104" s="482"/>
      <c r="O104" s="500"/>
      <c r="P104" s="503"/>
    </row>
    <row r="105" spans="1:16" ht="21" x14ac:dyDescent="0.25">
      <c r="A105" s="447"/>
      <c r="B105" s="61" t="s">
        <v>264</v>
      </c>
      <c r="C105" s="432"/>
      <c r="D105" s="406"/>
      <c r="E105" s="436"/>
      <c r="F105" s="410"/>
      <c r="G105" s="412"/>
      <c r="H105" s="410"/>
      <c r="I105" s="412"/>
      <c r="J105" s="218" t="s">
        <v>24</v>
      </c>
      <c r="K105" s="16" t="s">
        <v>265</v>
      </c>
      <c r="L105" s="417"/>
      <c r="M105" s="482"/>
      <c r="N105" s="482"/>
      <c r="O105" s="500"/>
      <c r="P105" s="503"/>
    </row>
    <row r="106" spans="1:16" ht="21" x14ac:dyDescent="0.25">
      <c r="A106" s="447"/>
      <c r="B106" s="63"/>
      <c r="C106" s="432"/>
      <c r="D106" s="406"/>
      <c r="E106" s="436"/>
      <c r="F106" s="411"/>
      <c r="G106" s="413"/>
      <c r="H106" s="411"/>
      <c r="I106" s="413"/>
      <c r="J106" s="218"/>
      <c r="K106" s="16"/>
      <c r="L106" s="418"/>
      <c r="M106" s="482"/>
      <c r="N106" s="482"/>
      <c r="O106" s="501"/>
      <c r="P106" s="504"/>
    </row>
    <row r="107" spans="1:16" ht="21" x14ac:dyDescent="0.25">
      <c r="A107" s="446">
        <v>26</v>
      </c>
      <c r="B107" s="58" t="s">
        <v>266</v>
      </c>
      <c r="C107" s="431">
        <v>66359.81</v>
      </c>
      <c r="D107" s="405">
        <v>71005</v>
      </c>
      <c r="E107" s="435" t="s">
        <v>21</v>
      </c>
      <c r="F107" s="210" t="s">
        <v>267</v>
      </c>
      <c r="G107" s="217">
        <v>71005</v>
      </c>
      <c r="H107" s="451" t="s">
        <v>267</v>
      </c>
      <c r="I107" s="437">
        <v>71005</v>
      </c>
      <c r="J107" s="60"/>
      <c r="K107" s="210"/>
      <c r="L107" s="416" t="s">
        <v>179</v>
      </c>
      <c r="M107" s="434" t="s">
        <v>23</v>
      </c>
      <c r="N107" s="422"/>
      <c r="O107" s="508">
        <v>243223</v>
      </c>
      <c r="P107" s="502" t="s">
        <v>195</v>
      </c>
    </row>
    <row r="108" spans="1:16" ht="21" x14ac:dyDescent="0.35">
      <c r="A108" s="447"/>
      <c r="B108" s="61" t="s">
        <v>268</v>
      </c>
      <c r="C108" s="432"/>
      <c r="D108" s="406"/>
      <c r="E108" s="436"/>
      <c r="F108" s="218" t="s">
        <v>269</v>
      </c>
      <c r="G108" s="213">
        <v>74900</v>
      </c>
      <c r="H108" s="452"/>
      <c r="I108" s="412"/>
      <c r="J108" s="218" t="s">
        <v>22</v>
      </c>
      <c r="K108" s="18" t="s">
        <v>270</v>
      </c>
      <c r="L108" s="417"/>
      <c r="M108" s="483"/>
      <c r="N108" s="420"/>
      <c r="O108" s="509"/>
      <c r="P108" s="503"/>
    </row>
    <row r="109" spans="1:16" ht="42" x14ac:dyDescent="0.25">
      <c r="A109" s="447"/>
      <c r="B109" s="61"/>
      <c r="C109" s="432"/>
      <c r="D109" s="406"/>
      <c r="E109" s="436"/>
      <c r="F109" s="211" t="s">
        <v>271</v>
      </c>
      <c r="G109" s="208">
        <v>75435</v>
      </c>
      <c r="H109" s="452"/>
      <c r="I109" s="412"/>
      <c r="J109" s="218" t="s">
        <v>24</v>
      </c>
      <c r="K109" s="16" t="s">
        <v>272</v>
      </c>
      <c r="L109" s="417"/>
      <c r="M109" s="483"/>
      <c r="N109" s="420"/>
      <c r="O109" s="510"/>
      <c r="P109" s="504"/>
    </row>
    <row r="110" spans="1:16" ht="21" x14ac:dyDescent="0.25">
      <c r="A110" s="446">
        <v>27</v>
      </c>
      <c r="B110" s="58" t="s">
        <v>33</v>
      </c>
      <c r="C110" s="431">
        <v>315000</v>
      </c>
      <c r="D110" s="405">
        <v>295126</v>
      </c>
      <c r="E110" s="435" t="s">
        <v>21</v>
      </c>
      <c r="F110" s="451" t="s">
        <v>273</v>
      </c>
      <c r="G110" s="437">
        <v>291203</v>
      </c>
      <c r="H110" s="451" t="s">
        <v>273</v>
      </c>
      <c r="I110" s="437">
        <v>291203</v>
      </c>
      <c r="J110" s="60"/>
      <c r="K110" s="210"/>
      <c r="L110" s="416" t="s">
        <v>236</v>
      </c>
      <c r="M110" s="434" t="s">
        <v>23</v>
      </c>
      <c r="N110" s="419"/>
      <c r="O110" s="499">
        <v>243223</v>
      </c>
      <c r="P110" s="502" t="s">
        <v>195</v>
      </c>
    </row>
    <row r="111" spans="1:16" ht="21" x14ac:dyDescent="0.35">
      <c r="A111" s="447"/>
      <c r="B111" s="61" t="s">
        <v>37</v>
      </c>
      <c r="C111" s="432"/>
      <c r="D111" s="406"/>
      <c r="E111" s="436"/>
      <c r="F111" s="452"/>
      <c r="G111" s="412"/>
      <c r="H111" s="452"/>
      <c r="I111" s="412"/>
      <c r="J111" s="218" t="s">
        <v>25</v>
      </c>
      <c r="K111" s="18" t="s">
        <v>274</v>
      </c>
      <c r="L111" s="417"/>
      <c r="M111" s="483"/>
      <c r="N111" s="482"/>
      <c r="O111" s="500"/>
      <c r="P111" s="503"/>
    </row>
    <row r="112" spans="1:16" ht="21" x14ac:dyDescent="0.25">
      <c r="A112" s="447"/>
      <c r="B112" s="61" t="s">
        <v>275</v>
      </c>
      <c r="C112" s="432"/>
      <c r="D112" s="406"/>
      <c r="E112" s="436"/>
      <c r="F112" s="452"/>
      <c r="G112" s="412"/>
      <c r="H112" s="452"/>
      <c r="I112" s="412"/>
      <c r="J112" s="218" t="s">
        <v>24</v>
      </c>
      <c r="K112" s="16" t="s">
        <v>276</v>
      </c>
      <c r="L112" s="417"/>
      <c r="M112" s="483"/>
      <c r="N112" s="482"/>
      <c r="O112" s="500"/>
      <c r="P112" s="503"/>
    </row>
    <row r="113" spans="1:16" ht="21" x14ac:dyDescent="0.25">
      <c r="A113" s="447"/>
      <c r="B113" s="63"/>
      <c r="C113" s="432"/>
      <c r="D113" s="406"/>
      <c r="E113" s="436"/>
      <c r="F113" s="453"/>
      <c r="G113" s="413"/>
      <c r="H113" s="453"/>
      <c r="I113" s="413"/>
      <c r="J113" s="218"/>
      <c r="K113" s="16"/>
      <c r="L113" s="418"/>
      <c r="M113" s="484"/>
      <c r="N113" s="482"/>
      <c r="O113" s="501"/>
      <c r="P113" s="504"/>
    </row>
    <row r="114" spans="1:16" ht="21" x14ac:dyDescent="0.25">
      <c r="A114" s="446">
        <v>28</v>
      </c>
      <c r="B114" s="58" t="s">
        <v>277</v>
      </c>
      <c r="C114" s="431">
        <v>26640</v>
      </c>
      <c r="D114" s="405">
        <v>28504.799999999999</v>
      </c>
      <c r="E114" s="435" t="s">
        <v>21</v>
      </c>
      <c r="F114" s="451" t="s">
        <v>96</v>
      </c>
      <c r="G114" s="437">
        <v>28504.799999999999</v>
      </c>
      <c r="H114" s="451" t="s">
        <v>96</v>
      </c>
      <c r="I114" s="437">
        <v>28504.799999999999</v>
      </c>
      <c r="J114" s="60"/>
      <c r="K114" s="210"/>
      <c r="L114" s="416" t="s">
        <v>179</v>
      </c>
      <c r="M114" s="434"/>
      <c r="N114" s="419" t="s">
        <v>23</v>
      </c>
      <c r="O114" s="499">
        <v>243223</v>
      </c>
      <c r="P114" s="502" t="s">
        <v>195</v>
      </c>
    </row>
    <row r="115" spans="1:16" ht="21" x14ac:dyDescent="0.35">
      <c r="A115" s="447"/>
      <c r="B115" s="61" t="s">
        <v>278</v>
      </c>
      <c r="C115" s="432"/>
      <c r="D115" s="406"/>
      <c r="E115" s="436"/>
      <c r="F115" s="452"/>
      <c r="G115" s="412"/>
      <c r="H115" s="452"/>
      <c r="I115" s="412"/>
      <c r="J115" s="218" t="s">
        <v>22</v>
      </c>
      <c r="K115" s="18" t="s">
        <v>279</v>
      </c>
      <c r="L115" s="417"/>
      <c r="M115" s="483"/>
      <c r="N115" s="482"/>
      <c r="O115" s="500"/>
      <c r="P115" s="503"/>
    </row>
    <row r="116" spans="1:16" ht="21" x14ac:dyDescent="0.25">
      <c r="A116" s="447"/>
      <c r="B116" s="61"/>
      <c r="C116" s="432"/>
      <c r="D116" s="406"/>
      <c r="E116" s="436"/>
      <c r="F116" s="211" t="s">
        <v>100</v>
      </c>
      <c r="G116" s="213">
        <v>33705</v>
      </c>
      <c r="H116" s="452"/>
      <c r="I116" s="412"/>
      <c r="J116" s="218" t="s">
        <v>24</v>
      </c>
      <c r="K116" s="16" t="s">
        <v>280</v>
      </c>
      <c r="L116" s="417"/>
      <c r="M116" s="483"/>
      <c r="N116" s="482"/>
      <c r="O116" s="500"/>
      <c r="P116" s="503"/>
    </row>
    <row r="117" spans="1:16" ht="21" x14ac:dyDescent="0.25">
      <c r="A117" s="448"/>
      <c r="B117" s="63"/>
      <c r="C117" s="433"/>
      <c r="D117" s="449"/>
      <c r="E117" s="450"/>
      <c r="F117" s="212" t="s">
        <v>102</v>
      </c>
      <c r="G117" s="214">
        <v>36380</v>
      </c>
      <c r="H117" s="453"/>
      <c r="I117" s="413"/>
      <c r="J117" s="64"/>
      <c r="K117" s="216"/>
      <c r="L117" s="418"/>
      <c r="M117" s="484"/>
      <c r="N117" s="482"/>
      <c r="O117" s="501"/>
      <c r="P117" s="504"/>
    </row>
    <row r="118" spans="1:16" ht="21" x14ac:dyDescent="0.25">
      <c r="A118" s="462">
        <v>29</v>
      </c>
      <c r="B118" s="58" t="s">
        <v>33</v>
      </c>
      <c r="C118" s="465">
        <v>9345000</v>
      </c>
      <c r="D118" s="465">
        <v>9583567</v>
      </c>
      <c r="E118" s="467" t="s">
        <v>34</v>
      </c>
      <c r="F118" s="451" t="s">
        <v>232</v>
      </c>
      <c r="G118" s="437">
        <v>8500000</v>
      </c>
      <c r="H118" s="451" t="s">
        <v>232</v>
      </c>
      <c r="I118" s="441">
        <v>8498939</v>
      </c>
      <c r="J118" s="60"/>
      <c r="K118" s="210"/>
      <c r="L118" s="416" t="s">
        <v>236</v>
      </c>
      <c r="M118" s="434" t="s">
        <v>23</v>
      </c>
      <c r="N118" s="422"/>
      <c r="O118" s="499">
        <v>243223</v>
      </c>
      <c r="P118" s="502" t="s">
        <v>195</v>
      </c>
    </row>
    <row r="119" spans="1:16" ht="21" x14ac:dyDescent="0.35">
      <c r="A119" s="463"/>
      <c r="B119" s="61" t="s">
        <v>37</v>
      </c>
      <c r="C119" s="466"/>
      <c r="D119" s="466"/>
      <c r="E119" s="468"/>
      <c r="F119" s="452"/>
      <c r="G119" s="412"/>
      <c r="H119" s="452"/>
      <c r="I119" s="442"/>
      <c r="J119" s="218" t="s">
        <v>25</v>
      </c>
      <c r="K119" s="18" t="s">
        <v>249</v>
      </c>
      <c r="L119" s="417"/>
      <c r="M119" s="483"/>
      <c r="N119" s="420"/>
      <c r="O119" s="500"/>
      <c r="P119" s="503"/>
    </row>
    <row r="120" spans="1:16" ht="21" x14ac:dyDescent="0.25">
      <c r="A120" s="463"/>
      <c r="B120" s="61" t="s">
        <v>250</v>
      </c>
      <c r="C120" s="466"/>
      <c r="D120" s="466"/>
      <c r="E120" s="468"/>
      <c r="F120" s="452"/>
      <c r="G120" s="412"/>
      <c r="H120" s="452"/>
      <c r="I120" s="442"/>
      <c r="J120" s="218" t="s">
        <v>24</v>
      </c>
      <c r="K120" s="16" t="s">
        <v>251</v>
      </c>
      <c r="L120" s="417"/>
      <c r="M120" s="483"/>
      <c r="N120" s="420"/>
      <c r="O120" s="500"/>
      <c r="P120" s="503"/>
    </row>
    <row r="121" spans="1:16" ht="21" x14ac:dyDescent="0.25">
      <c r="A121" s="463"/>
      <c r="B121" s="63"/>
      <c r="C121" s="466"/>
      <c r="D121" s="466"/>
      <c r="E121" s="469"/>
      <c r="F121" s="453"/>
      <c r="G121" s="412"/>
      <c r="H121" s="453"/>
      <c r="I121" s="442"/>
      <c r="J121" s="207"/>
      <c r="K121" s="215"/>
      <c r="L121" s="418"/>
      <c r="M121" s="484"/>
      <c r="N121" s="421"/>
      <c r="O121" s="501"/>
      <c r="P121" s="504"/>
    </row>
    <row r="122" spans="1:16" ht="21" x14ac:dyDescent="0.25">
      <c r="A122" s="462">
        <v>30</v>
      </c>
      <c r="B122" s="58" t="s">
        <v>33</v>
      </c>
      <c r="C122" s="487">
        <v>4000000</v>
      </c>
      <c r="D122" s="487">
        <v>3800331</v>
      </c>
      <c r="E122" s="468" t="s">
        <v>34</v>
      </c>
      <c r="F122" s="409" t="s">
        <v>35</v>
      </c>
      <c r="G122" s="437">
        <v>3194000</v>
      </c>
      <c r="H122" s="438" t="s">
        <v>35</v>
      </c>
      <c r="I122" s="441">
        <v>3189819</v>
      </c>
      <c r="J122" s="60"/>
      <c r="K122" s="210"/>
      <c r="L122" s="416" t="s">
        <v>236</v>
      </c>
      <c r="M122" s="434" t="s">
        <v>23</v>
      </c>
      <c r="N122" s="422"/>
      <c r="O122" s="499">
        <v>243223</v>
      </c>
      <c r="P122" s="502" t="s">
        <v>195</v>
      </c>
    </row>
    <row r="123" spans="1:16" ht="21" x14ac:dyDescent="0.35">
      <c r="A123" s="463"/>
      <c r="B123" s="61" t="s">
        <v>37</v>
      </c>
      <c r="C123" s="466"/>
      <c r="D123" s="466"/>
      <c r="E123" s="468"/>
      <c r="F123" s="410"/>
      <c r="G123" s="412"/>
      <c r="H123" s="439"/>
      <c r="I123" s="442"/>
      <c r="J123" s="218" t="s">
        <v>22</v>
      </c>
      <c r="K123" s="18" t="s">
        <v>252</v>
      </c>
      <c r="L123" s="417"/>
      <c r="M123" s="483"/>
      <c r="N123" s="420"/>
      <c r="O123" s="500"/>
      <c r="P123" s="503"/>
    </row>
    <row r="124" spans="1:16" ht="21" x14ac:dyDescent="0.25">
      <c r="A124" s="463"/>
      <c r="B124" s="61" t="s">
        <v>253</v>
      </c>
      <c r="C124" s="466"/>
      <c r="D124" s="466"/>
      <c r="E124" s="468"/>
      <c r="F124" s="458" t="s">
        <v>232</v>
      </c>
      <c r="G124" s="460">
        <v>3580000</v>
      </c>
      <c r="H124" s="439"/>
      <c r="I124" s="442"/>
      <c r="J124" s="218" t="s">
        <v>24</v>
      </c>
      <c r="K124" s="16" t="s">
        <v>254</v>
      </c>
      <c r="L124" s="417"/>
      <c r="M124" s="483"/>
      <c r="N124" s="420"/>
      <c r="O124" s="500"/>
      <c r="P124" s="503"/>
    </row>
    <row r="125" spans="1:16" ht="21" x14ac:dyDescent="0.25">
      <c r="A125" s="464"/>
      <c r="B125" s="63"/>
      <c r="C125" s="466"/>
      <c r="D125" s="466"/>
      <c r="E125" s="469"/>
      <c r="F125" s="453"/>
      <c r="G125" s="461"/>
      <c r="H125" s="440"/>
      <c r="I125" s="443"/>
      <c r="J125" s="64"/>
      <c r="K125" s="216"/>
      <c r="L125" s="418"/>
      <c r="M125" s="484"/>
      <c r="N125" s="421"/>
      <c r="O125" s="501"/>
      <c r="P125" s="504"/>
    </row>
    <row r="126" spans="1:16" ht="21" x14ac:dyDescent="0.25">
      <c r="A126" s="463">
        <v>31</v>
      </c>
      <c r="B126" s="58" t="s">
        <v>33</v>
      </c>
      <c r="C126" s="487">
        <v>4672000</v>
      </c>
      <c r="D126" s="487">
        <v>3486311</v>
      </c>
      <c r="E126" s="468" t="s">
        <v>34</v>
      </c>
      <c r="F126" s="451" t="s">
        <v>255</v>
      </c>
      <c r="G126" s="437">
        <v>3311147</v>
      </c>
      <c r="H126" s="451" t="s">
        <v>255</v>
      </c>
      <c r="I126" s="442">
        <v>3310211</v>
      </c>
      <c r="J126" s="206"/>
      <c r="K126" s="215"/>
      <c r="L126" s="416" t="s">
        <v>236</v>
      </c>
      <c r="M126" s="485" t="s">
        <v>23</v>
      </c>
      <c r="N126" s="400"/>
      <c r="O126" s="499">
        <v>243223</v>
      </c>
      <c r="P126" s="502" t="s">
        <v>195</v>
      </c>
    </row>
    <row r="127" spans="1:16" ht="21" x14ac:dyDescent="0.35">
      <c r="A127" s="463"/>
      <c r="B127" s="61" t="s">
        <v>37</v>
      </c>
      <c r="C127" s="466"/>
      <c r="D127" s="466"/>
      <c r="E127" s="468"/>
      <c r="F127" s="452"/>
      <c r="G127" s="412"/>
      <c r="H127" s="452"/>
      <c r="I127" s="442"/>
      <c r="J127" s="218" t="s">
        <v>22</v>
      </c>
      <c r="K127" s="18" t="s">
        <v>256</v>
      </c>
      <c r="L127" s="417"/>
      <c r="M127" s="414"/>
      <c r="N127" s="401"/>
      <c r="O127" s="500"/>
      <c r="P127" s="503"/>
    </row>
    <row r="128" spans="1:16" ht="21" x14ac:dyDescent="0.25">
      <c r="A128" s="463"/>
      <c r="B128" s="61" t="s">
        <v>257</v>
      </c>
      <c r="C128" s="466"/>
      <c r="D128" s="466"/>
      <c r="E128" s="468"/>
      <c r="F128" s="468" t="s">
        <v>258</v>
      </c>
      <c r="G128" s="460">
        <v>3482824</v>
      </c>
      <c r="H128" s="452"/>
      <c r="I128" s="442"/>
      <c r="J128" s="218" t="s">
        <v>24</v>
      </c>
      <c r="K128" s="16" t="s">
        <v>254</v>
      </c>
      <c r="L128" s="417"/>
      <c r="M128" s="414"/>
      <c r="N128" s="401"/>
      <c r="O128" s="500"/>
      <c r="P128" s="503"/>
    </row>
    <row r="129" spans="1:16" ht="21" x14ac:dyDescent="0.25">
      <c r="A129" s="464"/>
      <c r="B129" s="63"/>
      <c r="C129" s="466"/>
      <c r="D129" s="466"/>
      <c r="E129" s="469"/>
      <c r="F129" s="469"/>
      <c r="G129" s="461"/>
      <c r="H129" s="453"/>
      <c r="I129" s="443"/>
      <c r="J129" s="53"/>
      <c r="K129" s="216"/>
      <c r="L129" s="418"/>
      <c r="M129" s="486"/>
      <c r="N129" s="402"/>
      <c r="O129" s="501"/>
      <c r="P129" s="504"/>
    </row>
    <row r="130" spans="1:16" ht="21" x14ac:dyDescent="0.25">
      <c r="A130" s="505">
        <v>32</v>
      </c>
      <c r="B130" s="58" t="s">
        <v>33</v>
      </c>
      <c r="C130" s="431">
        <v>320000</v>
      </c>
      <c r="D130" s="405">
        <v>301024</v>
      </c>
      <c r="E130" s="435" t="s">
        <v>21</v>
      </c>
      <c r="F130" s="451" t="s">
        <v>232</v>
      </c>
      <c r="G130" s="437">
        <v>296834</v>
      </c>
      <c r="H130" s="451" t="s">
        <v>232</v>
      </c>
      <c r="I130" s="437">
        <v>296834</v>
      </c>
      <c r="J130" s="60"/>
      <c r="K130" s="236"/>
      <c r="L130" s="416" t="s">
        <v>236</v>
      </c>
      <c r="M130" s="419" t="s">
        <v>23</v>
      </c>
      <c r="N130" s="422"/>
      <c r="O130" s="499">
        <v>242889</v>
      </c>
      <c r="P130" s="502" t="s">
        <v>195</v>
      </c>
    </row>
    <row r="131" spans="1:16" ht="21" x14ac:dyDescent="0.35">
      <c r="A131" s="506"/>
      <c r="B131" s="61" t="s">
        <v>37</v>
      </c>
      <c r="C131" s="432"/>
      <c r="D131" s="406"/>
      <c r="E131" s="436"/>
      <c r="F131" s="452"/>
      <c r="G131" s="412"/>
      <c r="H131" s="452"/>
      <c r="I131" s="412"/>
      <c r="J131" s="245" t="s">
        <v>25</v>
      </c>
      <c r="K131" s="18" t="s">
        <v>294</v>
      </c>
      <c r="L131" s="417"/>
      <c r="M131" s="420"/>
      <c r="N131" s="420"/>
      <c r="O131" s="500"/>
      <c r="P131" s="503"/>
    </row>
    <row r="132" spans="1:16" ht="21" x14ac:dyDescent="0.25">
      <c r="A132" s="506"/>
      <c r="B132" s="61" t="s">
        <v>295</v>
      </c>
      <c r="C132" s="432"/>
      <c r="D132" s="406"/>
      <c r="E132" s="436"/>
      <c r="F132" s="452"/>
      <c r="G132" s="412"/>
      <c r="H132" s="452"/>
      <c r="I132" s="412"/>
      <c r="J132" s="245" t="s">
        <v>24</v>
      </c>
      <c r="K132" s="16" t="s">
        <v>296</v>
      </c>
      <c r="L132" s="417"/>
      <c r="M132" s="420"/>
      <c r="N132" s="420"/>
      <c r="O132" s="500"/>
      <c r="P132" s="503"/>
    </row>
    <row r="133" spans="1:16" ht="21" x14ac:dyDescent="0.25">
      <c r="A133" s="507"/>
      <c r="B133" s="63"/>
      <c r="C133" s="433"/>
      <c r="D133" s="449"/>
      <c r="E133" s="450"/>
      <c r="F133" s="453"/>
      <c r="G133" s="413"/>
      <c r="H133" s="453"/>
      <c r="I133" s="413"/>
      <c r="J133" s="64"/>
      <c r="K133" s="238"/>
      <c r="L133" s="418"/>
      <c r="M133" s="421"/>
      <c r="N133" s="421"/>
      <c r="O133" s="501"/>
      <c r="P133" s="504"/>
    </row>
    <row r="134" spans="1:16" ht="21" x14ac:dyDescent="0.25">
      <c r="A134" s="505">
        <v>33</v>
      </c>
      <c r="B134" s="58" t="s">
        <v>297</v>
      </c>
      <c r="C134" s="431">
        <v>248000</v>
      </c>
      <c r="D134" s="405">
        <f>196000*1.07</f>
        <v>209720</v>
      </c>
      <c r="E134" s="435" t="s">
        <v>21</v>
      </c>
      <c r="F134" s="236" t="s">
        <v>210</v>
      </c>
      <c r="G134" s="239">
        <v>209720</v>
      </c>
      <c r="H134" s="409" t="s">
        <v>210</v>
      </c>
      <c r="I134" s="437">
        <v>209720</v>
      </c>
      <c r="J134" s="60"/>
      <c r="K134" s="236"/>
      <c r="L134" s="416" t="s">
        <v>312</v>
      </c>
      <c r="M134" s="419"/>
      <c r="N134" s="419" t="s">
        <v>23</v>
      </c>
      <c r="O134" s="499">
        <v>242889</v>
      </c>
      <c r="P134" s="502" t="s">
        <v>195</v>
      </c>
    </row>
    <row r="135" spans="1:16" ht="21" x14ac:dyDescent="0.35">
      <c r="A135" s="506"/>
      <c r="B135" s="61" t="s">
        <v>298</v>
      </c>
      <c r="C135" s="432"/>
      <c r="D135" s="406"/>
      <c r="E135" s="436"/>
      <c r="F135" s="245" t="s">
        <v>215</v>
      </c>
      <c r="G135" s="243">
        <v>217745</v>
      </c>
      <c r="H135" s="410"/>
      <c r="I135" s="412"/>
      <c r="J135" s="245" t="s">
        <v>22</v>
      </c>
      <c r="K135" s="18" t="s">
        <v>299</v>
      </c>
      <c r="L135" s="417"/>
      <c r="M135" s="482"/>
      <c r="N135" s="482"/>
      <c r="O135" s="500"/>
      <c r="P135" s="503"/>
    </row>
    <row r="136" spans="1:16" ht="21" x14ac:dyDescent="0.25">
      <c r="A136" s="506"/>
      <c r="B136" s="61" t="s">
        <v>1</v>
      </c>
      <c r="C136" s="432"/>
      <c r="D136" s="406"/>
      <c r="E136" s="436"/>
      <c r="F136" s="458" t="s">
        <v>212</v>
      </c>
      <c r="G136" s="460">
        <v>237540</v>
      </c>
      <c r="H136" s="410"/>
      <c r="I136" s="412"/>
      <c r="J136" s="245" t="s">
        <v>24</v>
      </c>
      <c r="K136" s="16" t="s">
        <v>300</v>
      </c>
      <c r="L136" s="417"/>
      <c r="M136" s="482"/>
      <c r="N136" s="482"/>
      <c r="O136" s="500"/>
      <c r="P136" s="503"/>
    </row>
    <row r="137" spans="1:16" ht="21" x14ac:dyDescent="0.25">
      <c r="A137" s="506"/>
      <c r="B137" s="63" t="s">
        <v>301</v>
      </c>
      <c r="C137" s="432"/>
      <c r="D137" s="406"/>
      <c r="E137" s="436"/>
      <c r="F137" s="459"/>
      <c r="G137" s="461"/>
      <c r="H137" s="411"/>
      <c r="I137" s="413"/>
      <c r="J137" s="245"/>
      <c r="K137" s="16"/>
      <c r="L137" s="418"/>
      <c r="M137" s="482"/>
      <c r="N137" s="482"/>
      <c r="O137" s="501"/>
      <c r="P137" s="504"/>
    </row>
    <row r="138" spans="1:16" ht="21" x14ac:dyDescent="0.25">
      <c r="A138" s="505">
        <v>34</v>
      </c>
      <c r="B138" s="58" t="s">
        <v>302</v>
      </c>
      <c r="C138" s="431">
        <v>450000</v>
      </c>
      <c r="D138" s="405">
        <v>481500</v>
      </c>
      <c r="E138" s="435" t="s">
        <v>21</v>
      </c>
      <c r="F138" s="240" t="s">
        <v>210</v>
      </c>
      <c r="G138" s="239">
        <v>481500</v>
      </c>
      <c r="H138" s="451" t="s">
        <v>210</v>
      </c>
      <c r="I138" s="437">
        <v>481500</v>
      </c>
      <c r="J138" s="60"/>
      <c r="K138" s="236"/>
      <c r="L138" s="416" t="s">
        <v>312</v>
      </c>
      <c r="M138" s="434"/>
      <c r="N138" s="419" t="s">
        <v>23</v>
      </c>
      <c r="O138" s="499">
        <v>242889</v>
      </c>
      <c r="P138" s="502" t="s">
        <v>195</v>
      </c>
    </row>
    <row r="139" spans="1:16" ht="21" x14ac:dyDescent="0.35">
      <c r="A139" s="506"/>
      <c r="B139" s="61" t="s">
        <v>303</v>
      </c>
      <c r="C139" s="432"/>
      <c r="D139" s="406"/>
      <c r="E139" s="436"/>
      <c r="F139" s="458" t="s">
        <v>212</v>
      </c>
      <c r="G139" s="460">
        <v>520255.4</v>
      </c>
      <c r="H139" s="452"/>
      <c r="I139" s="412"/>
      <c r="J139" s="245" t="s">
        <v>22</v>
      </c>
      <c r="K139" s="18" t="s">
        <v>304</v>
      </c>
      <c r="L139" s="417"/>
      <c r="M139" s="483"/>
      <c r="N139" s="482"/>
      <c r="O139" s="500"/>
      <c r="P139" s="503"/>
    </row>
    <row r="140" spans="1:16" ht="21" x14ac:dyDescent="0.25">
      <c r="A140" s="506"/>
      <c r="B140" s="61" t="s">
        <v>305</v>
      </c>
      <c r="C140" s="432"/>
      <c r="D140" s="406"/>
      <c r="E140" s="436"/>
      <c r="F140" s="458"/>
      <c r="G140" s="460"/>
      <c r="H140" s="452"/>
      <c r="I140" s="412"/>
      <c r="J140" s="245" t="s">
        <v>24</v>
      </c>
      <c r="K140" s="16" t="s">
        <v>300</v>
      </c>
      <c r="L140" s="417"/>
      <c r="M140" s="483"/>
      <c r="N140" s="482"/>
      <c r="O140" s="500"/>
      <c r="P140" s="503"/>
    </row>
    <row r="141" spans="1:16" ht="21" x14ac:dyDescent="0.25">
      <c r="A141" s="506"/>
      <c r="B141" s="63"/>
      <c r="C141" s="432"/>
      <c r="D141" s="406"/>
      <c r="E141" s="436"/>
      <c r="F141" s="242" t="s">
        <v>215</v>
      </c>
      <c r="G141" s="244">
        <v>534893</v>
      </c>
      <c r="H141" s="453"/>
      <c r="I141" s="413"/>
      <c r="J141" s="245"/>
      <c r="K141" s="16"/>
      <c r="L141" s="418"/>
      <c r="M141" s="484"/>
      <c r="N141" s="482"/>
      <c r="O141" s="501"/>
      <c r="P141" s="504"/>
    </row>
    <row r="142" spans="1:16" ht="21" x14ac:dyDescent="0.25">
      <c r="A142" s="505">
        <v>35</v>
      </c>
      <c r="B142" s="58" t="s">
        <v>306</v>
      </c>
      <c r="C142" s="431">
        <v>29600</v>
      </c>
      <c r="D142" s="405">
        <v>31672</v>
      </c>
      <c r="E142" s="435" t="s">
        <v>21</v>
      </c>
      <c r="F142" s="451" t="s">
        <v>307</v>
      </c>
      <c r="G142" s="437">
        <v>31672</v>
      </c>
      <c r="H142" s="451" t="s">
        <v>307</v>
      </c>
      <c r="I142" s="437">
        <v>31672</v>
      </c>
      <c r="J142" s="60"/>
      <c r="K142" s="236"/>
      <c r="L142" s="416" t="s">
        <v>316</v>
      </c>
      <c r="M142" s="419" t="s">
        <v>23</v>
      </c>
      <c r="N142" s="419"/>
      <c r="O142" s="499">
        <v>242889</v>
      </c>
      <c r="P142" s="502" t="s">
        <v>195</v>
      </c>
    </row>
    <row r="143" spans="1:16" ht="21" x14ac:dyDescent="0.35">
      <c r="A143" s="506"/>
      <c r="B143" s="61" t="s">
        <v>308</v>
      </c>
      <c r="C143" s="432"/>
      <c r="D143" s="406"/>
      <c r="E143" s="436"/>
      <c r="F143" s="452"/>
      <c r="G143" s="412"/>
      <c r="H143" s="452"/>
      <c r="I143" s="412"/>
      <c r="J143" s="245" t="s">
        <v>22</v>
      </c>
      <c r="K143" s="18" t="s">
        <v>309</v>
      </c>
      <c r="L143" s="417"/>
      <c r="M143" s="482"/>
      <c r="N143" s="482"/>
      <c r="O143" s="500"/>
      <c r="P143" s="503"/>
    </row>
    <row r="144" spans="1:16" ht="21" x14ac:dyDescent="0.25">
      <c r="A144" s="506"/>
      <c r="B144" s="61"/>
      <c r="C144" s="432"/>
      <c r="D144" s="406"/>
      <c r="E144" s="436"/>
      <c r="F144" s="241" t="s">
        <v>310</v>
      </c>
      <c r="G144" s="243">
        <v>39590</v>
      </c>
      <c r="H144" s="452"/>
      <c r="I144" s="412"/>
      <c r="J144" s="245" t="s">
        <v>24</v>
      </c>
      <c r="K144" s="16" t="s">
        <v>293</v>
      </c>
      <c r="L144" s="417"/>
      <c r="M144" s="482"/>
      <c r="N144" s="482"/>
      <c r="O144" s="500"/>
      <c r="P144" s="503"/>
    </row>
    <row r="145" spans="1:16" ht="21" x14ac:dyDescent="0.25">
      <c r="A145" s="507"/>
      <c r="B145" s="63"/>
      <c r="C145" s="433"/>
      <c r="D145" s="449"/>
      <c r="E145" s="450"/>
      <c r="F145" s="242" t="s">
        <v>311</v>
      </c>
      <c r="G145" s="244">
        <v>47508</v>
      </c>
      <c r="H145" s="453"/>
      <c r="I145" s="413"/>
      <c r="J145" s="64"/>
      <c r="K145" s="238"/>
      <c r="L145" s="418"/>
      <c r="M145" s="482"/>
      <c r="N145" s="482"/>
      <c r="O145" s="501"/>
      <c r="P145" s="504"/>
    </row>
    <row r="146" spans="1:16" ht="21" x14ac:dyDescent="0.25">
      <c r="A146" s="462">
        <v>36</v>
      </c>
      <c r="B146" s="58" t="s">
        <v>287</v>
      </c>
      <c r="C146" s="465">
        <v>3184766.36</v>
      </c>
      <c r="D146" s="465">
        <v>3407700</v>
      </c>
      <c r="E146" s="467" t="s">
        <v>34</v>
      </c>
      <c r="F146" s="451" t="s">
        <v>30</v>
      </c>
      <c r="G146" s="437">
        <v>3300000</v>
      </c>
      <c r="H146" s="451" t="s">
        <v>30</v>
      </c>
      <c r="I146" s="441">
        <v>3296329</v>
      </c>
      <c r="J146" s="60"/>
      <c r="K146" s="236"/>
      <c r="L146" s="416" t="s">
        <v>31</v>
      </c>
      <c r="M146" s="434" t="s">
        <v>23</v>
      </c>
      <c r="N146" s="422"/>
      <c r="O146" s="499">
        <v>242889</v>
      </c>
      <c r="P146" s="502" t="s">
        <v>195</v>
      </c>
    </row>
    <row r="147" spans="1:16" ht="21" x14ac:dyDescent="0.35">
      <c r="A147" s="463"/>
      <c r="B147" s="61" t="s">
        <v>26</v>
      </c>
      <c r="C147" s="466"/>
      <c r="D147" s="466"/>
      <c r="E147" s="468"/>
      <c r="F147" s="452"/>
      <c r="G147" s="412"/>
      <c r="H147" s="452"/>
      <c r="I147" s="442"/>
      <c r="J147" s="245" t="s">
        <v>25</v>
      </c>
      <c r="K147" s="18" t="s">
        <v>288</v>
      </c>
      <c r="L147" s="417"/>
      <c r="M147" s="483"/>
      <c r="N147" s="420"/>
      <c r="O147" s="500"/>
      <c r="P147" s="503"/>
    </row>
    <row r="148" spans="1:16" ht="21" x14ac:dyDescent="0.25">
      <c r="A148" s="463"/>
      <c r="B148" s="61" t="s">
        <v>289</v>
      </c>
      <c r="C148" s="466"/>
      <c r="D148" s="466"/>
      <c r="E148" s="468"/>
      <c r="F148" s="452"/>
      <c r="G148" s="412"/>
      <c r="H148" s="452"/>
      <c r="I148" s="442"/>
      <c r="J148" s="245" t="s">
        <v>24</v>
      </c>
      <c r="K148" s="16" t="s">
        <v>290</v>
      </c>
      <c r="L148" s="417"/>
      <c r="M148" s="483"/>
      <c r="N148" s="420"/>
      <c r="O148" s="500"/>
      <c r="P148" s="503"/>
    </row>
    <row r="149" spans="1:16" ht="21" x14ac:dyDescent="0.25">
      <c r="A149" s="463"/>
      <c r="B149" s="63"/>
      <c r="C149" s="466"/>
      <c r="D149" s="466"/>
      <c r="E149" s="469"/>
      <c r="F149" s="453"/>
      <c r="G149" s="412"/>
      <c r="H149" s="453"/>
      <c r="I149" s="442"/>
      <c r="J149" s="207"/>
      <c r="K149" s="237"/>
      <c r="L149" s="418"/>
      <c r="M149" s="484"/>
      <c r="N149" s="421"/>
      <c r="O149" s="501"/>
      <c r="P149" s="504"/>
    </row>
    <row r="150" spans="1:16" ht="21" x14ac:dyDescent="0.25">
      <c r="A150" s="462">
        <v>37</v>
      </c>
      <c r="B150" s="58" t="s">
        <v>33</v>
      </c>
      <c r="C150" s="487">
        <v>9345000</v>
      </c>
      <c r="D150" s="487">
        <v>8264854</v>
      </c>
      <c r="E150" s="468" t="s">
        <v>34</v>
      </c>
      <c r="F150" s="451" t="s">
        <v>232</v>
      </c>
      <c r="G150" s="437">
        <v>7450000</v>
      </c>
      <c r="H150" s="438" t="s">
        <v>232</v>
      </c>
      <c r="I150" s="441">
        <v>7447760</v>
      </c>
      <c r="J150" s="60"/>
      <c r="K150" s="236"/>
      <c r="L150" s="416" t="s">
        <v>236</v>
      </c>
      <c r="M150" s="434" t="s">
        <v>23</v>
      </c>
      <c r="N150" s="422"/>
      <c r="O150" s="499">
        <v>242889</v>
      </c>
      <c r="P150" s="502" t="s">
        <v>195</v>
      </c>
    </row>
    <row r="151" spans="1:16" ht="21" x14ac:dyDescent="0.35">
      <c r="A151" s="463"/>
      <c r="B151" s="61" t="s">
        <v>37</v>
      </c>
      <c r="C151" s="466"/>
      <c r="D151" s="466"/>
      <c r="E151" s="468"/>
      <c r="F151" s="452"/>
      <c r="G151" s="412"/>
      <c r="H151" s="439"/>
      <c r="I151" s="442"/>
      <c r="J151" s="245" t="s">
        <v>22</v>
      </c>
      <c r="K151" s="18" t="s">
        <v>291</v>
      </c>
      <c r="L151" s="417"/>
      <c r="M151" s="483"/>
      <c r="N151" s="420"/>
      <c r="O151" s="500"/>
      <c r="P151" s="503"/>
    </row>
    <row r="152" spans="1:16" ht="21" x14ac:dyDescent="0.25">
      <c r="A152" s="463"/>
      <c r="B152" s="61" t="s">
        <v>292</v>
      </c>
      <c r="C152" s="466"/>
      <c r="D152" s="466"/>
      <c r="E152" s="468"/>
      <c r="F152" s="241" t="s">
        <v>205</v>
      </c>
      <c r="G152" s="243">
        <v>7585000</v>
      </c>
      <c r="H152" s="439"/>
      <c r="I152" s="442"/>
      <c r="J152" s="245" t="s">
        <v>24</v>
      </c>
      <c r="K152" s="16" t="s">
        <v>293</v>
      </c>
      <c r="L152" s="417"/>
      <c r="M152" s="483"/>
      <c r="N152" s="420"/>
      <c r="O152" s="500"/>
      <c r="P152" s="503"/>
    </row>
    <row r="153" spans="1:16" ht="21" x14ac:dyDescent="0.25">
      <c r="A153" s="464"/>
      <c r="B153" s="63"/>
      <c r="C153" s="466"/>
      <c r="D153" s="466"/>
      <c r="E153" s="469"/>
      <c r="F153" s="242" t="s">
        <v>273</v>
      </c>
      <c r="G153" s="244">
        <v>7850000</v>
      </c>
      <c r="H153" s="440"/>
      <c r="I153" s="443"/>
      <c r="J153" s="64"/>
      <c r="K153" s="238"/>
      <c r="L153" s="418"/>
      <c r="M153" s="484"/>
      <c r="N153" s="421"/>
      <c r="O153" s="501"/>
      <c r="P153" s="504"/>
    </row>
    <row r="154" spans="1:16" ht="21" x14ac:dyDescent="0.25">
      <c r="A154" s="505">
        <v>38</v>
      </c>
      <c r="B154" s="58" t="s">
        <v>319</v>
      </c>
      <c r="C154" s="431">
        <v>40158</v>
      </c>
      <c r="D154" s="405">
        <v>42969.06</v>
      </c>
      <c r="E154" s="435" t="s">
        <v>21</v>
      </c>
      <c r="F154" s="272" t="s">
        <v>320</v>
      </c>
      <c r="G154" s="270">
        <v>42969.06</v>
      </c>
      <c r="H154" s="451" t="s">
        <v>320</v>
      </c>
      <c r="I154" s="437">
        <v>42969.06</v>
      </c>
      <c r="J154" s="60"/>
      <c r="K154" s="264"/>
      <c r="L154" s="416" t="s">
        <v>355</v>
      </c>
      <c r="M154" s="419" t="s">
        <v>23</v>
      </c>
      <c r="N154" s="422"/>
      <c r="O154" s="508">
        <v>243285</v>
      </c>
      <c r="P154" s="502" t="s">
        <v>195</v>
      </c>
    </row>
    <row r="155" spans="1:16" ht="21" x14ac:dyDescent="0.35">
      <c r="A155" s="506"/>
      <c r="B155" s="61" t="s">
        <v>118</v>
      </c>
      <c r="C155" s="432"/>
      <c r="D155" s="406"/>
      <c r="E155" s="436"/>
      <c r="F155" s="265" t="s">
        <v>321</v>
      </c>
      <c r="G155" s="267">
        <v>47390.3</v>
      </c>
      <c r="H155" s="452"/>
      <c r="I155" s="412"/>
      <c r="J155" s="273" t="s">
        <v>22</v>
      </c>
      <c r="K155" s="18" t="s">
        <v>322</v>
      </c>
      <c r="L155" s="417"/>
      <c r="M155" s="482"/>
      <c r="N155" s="420"/>
      <c r="O155" s="509"/>
      <c r="P155" s="503"/>
    </row>
    <row r="156" spans="1:16" ht="21" x14ac:dyDescent="0.25">
      <c r="A156" s="506"/>
      <c r="B156" s="61" t="s">
        <v>323</v>
      </c>
      <c r="C156" s="432"/>
      <c r="D156" s="406"/>
      <c r="E156" s="436"/>
      <c r="F156" s="265" t="s">
        <v>324</v>
      </c>
      <c r="G156" s="267">
        <v>47636.4</v>
      </c>
      <c r="H156" s="452"/>
      <c r="I156" s="412"/>
      <c r="J156" s="273" t="s">
        <v>24</v>
      </c>
      <c r="K156" s="16" t="s">
        <v>325</v>
      </c>
      <c r="L156" s="417"/>
      <c r="M156" s="482"/>
      <c r="N156" s="420"/>
      <c r="O156" s="510"/>
      <c r="P156" s="504"/>
    </row>
    <row r="157" spans="1:16" ht="21" x14ac:dyDescent="0.25">
      <c r="A157" s="505">
        <v>39</v>
      </c>
      <c r="B157" s="58" t="s">
        <v>33</v>
      </c>
      <c r="C157" s="431">
        <v>320000</v>
      </c>
      <c r="D157" s="405">
        <v>241535</v>
      </c>
      <c r="E157" s="435" t="s">
        <v>21</v>
      </c>
      <c r="F157" s="409" t="s">
        <v>30</v>
      </c>
      <c r="G157" s="470">
        <v>237585</v>
      </c>
      <c r="H157" s="409" t="s">
        <v>30</v>
      </c>
      <c r="I157" s="437">
        <v>237585</v>
      </c>
      <c r="J157" s="60"/>
      <c r="K157" s="264"/>
      <c r="L157" s="416" t="s">
        <v>236</v>
      </c>
      <c r="M157" s="419" t="s">
        <v>23</v>
      </c>
      <c r="N157" s="419"/>
      <c r="O157" s="499">
        <v>243285</v>
      </c>
      <c r="P157" s="502" t="s">
        <v>195</v>
      </c>
    </row>
    <row r="158" spans="1:16" ht="21" x14ac:dyDescent="0.35">
      <c r="A158" s="506"/>
      <c r="B158" s="61" t="s">
        <v>37</v>
      </c>
      <c r="C158" s="432"/>
      <c r="D158" s="406"/>
      <c r="E158" s="436"/>
      <c r="F158" s="410"/>
      <c r="G158" s="460"/>
      <c r="H158" s="410"/>
      <c r="I158" s="412"/>
      <c r="J158" s="273" t="s">
        <v>25</v>
      </c>
      <c r="K158" s="18" t="s">
        <v>326</v>
      </c>
      <c r="L158" s="417"/>
      <c r="M158" s="482"/>
      <c r="N158" s="482"/>
      <c r="O158" s="500"/>
      <c r="P158" s="503"/>
    </row>
    <row r="159" spans="1:16" ht="21" x14ac:dyDescent="0.25">
      <c r="A159" s="506"/>
      <c r="B159" s="61" t="s">
        <v>327</v>
      </c>
      <c r="C159" s="432"/>
      <c r="D159" s="406"/>
      <c r="E159" s="436"/>
      <c r="F159" s="410"/>
      <c r="G159" s="460"/>
      <c r="H159" s="410"/>
      <c r="I159" s="412"/>
      <c r="J159" s="273" t="s">
        <v>24</v>
      </c>
      <c r="K159" s="16" t="s">
        <v>328</v>
      </c>
      <c r="L159" s="417"/>
      <c r="M159" s="482"/>
      <c r="N159" s="482"/>
      <c r="O159" s="500"/>
      <c r="P159" s="503"/>
    </row>
    <row r="160" spans="1:16" ht="21" x14ac:dyDescent="0.25">
      <c r="A160" s="506"/>
      <c r="B160" s="63"/>
      <c r="C160" s="432"/>
      <c r="D160" s="406"/>
      <c r="E160" s="436"/>
      <c r="F160" s="411"/>
      <c r="G160" s="461"/>
      <c r="H160" s="411"/>
      <c r="I160" s="413"/>
      <c r="J160" s="273"/>
      <c r="K160" s="16"/>
      <c r="L160" s="418"/>
      <c r="M160" s="488"/>
      <c r="N160" s="488"/>
      <c r="O160" s="501"/>
      <c r="P160" s="504"/>
    </row>
    <row r="161" spans="1:16" ht="21" x14ac:dyDescent="0.25">
      <c r="A161" s="505">
        <v>40</v>
      </c>
      <c r="B161" s="58" t="s">
        <v>329</v>
      </c>
      <c r="C161" s="431">
        <v>37520</v>
      </c>
      <c r="D161" s="405">
        <v>40146.400000000001</v>
      </c>
      <c r="E161" s="435" t="s">
        <v>21</v>
      </c>
      <c r="F161" s="272" t="s">
        <v>73</v>
      </c>
      <c r="G161" s="270">
        <v>40146.400000000001</v>
      </c>
      <c r="H161" s="451" t="s">
        <v>73</v>
      </c>
      <c r="I161" s="437">
        <v>40146.400000000001</v>
      </c>
      <c r="J161" s="60"/>
      <c r="K161" s="264"/>
      <c r="L161" s="416" t="s">
        <v>357</v>
      </c>
      <c r="M161" s="482" t="s">
        <v>23</v>
      </c>
      <c r="N161" s="482"/>
      <c r="O161" s="499">
        <v>243285</v>
      </c>
      <c r="P161" s="502" t="s">
        <v>195</v>
      </c>
    </row>
    <row r="162" spans="1:16" ht="21" x14ac:dyDescent="0.35">
      <c r="A162" s="506"/>
      <c r="B162" s="61" t="s">
        <v>330</v>
      </c>
      <c r="C162" s="432"/>
      <c r="D162" s="406"/>
      <c r="E162" s="436"/>
      <c r="F162" s="458" t="s">
        <v>331</v>
      </c>
      <c r="G162" s="460">
        <v>41601.599999999999</v>
      </c>
      <c r="H162" s="452"/>
      <c r="I162" s="412"/>
      <c r="J162" s="273" t="s">
        <v>22</v>
      </c>
      <c r="K162" s="18" t="s">
        <v>332</v>
      </c>
      <c r="L162" s="417"/>
      <c r="M162" s="482"/>
      <c r="N162" s="482"/>
      <c r="O162" s="500"/>
      <c r="P162" s="503"/>
    </row>
    <row r="163" spans="1:16" ht="21" x14ac:dyDescent="0.25">
      <c r="A163" s="506"/>
      <c r="B163" s="61"/>
      <c r="C163" s="432"/>
      <c r="D163" s="406"/>
      <c r="E163" s="436"/>
      <c r="F163" s="458"/>
      <c r="G163" s="460"/>
      <c r="H163" s="452"/>
      <c r="I163" s="412"/>
      <c r="J163" s="273" t="s">
        <v>24</v>
      </c>
      <c r="K163" s="16" t="s">
        <v>333</v>
      </c>
      <c r="L163" s="417"/>
      <c r="M163" s="482"/>
      <c r="N163" s="482"/>
      <c r="O163" s="500"/>
      <c r="P163" s="503"/>
    </row>
    <row r="164" spans="1:16" ht="21" x14ac:dyDescent="0.25">
      <c r="A164" s="506"/>
      <c r="B164" s="63"/>
      <c r="C164" s="432"/>
      <c r="D164" s="406"/>
      <c r="E164" s="436"/>
      <c r="F164" s="266" t="s">
        <v>334</v>
      </c>
      <c r="G164" s="268">
        <v>42051</v>
      </c>
      <c r="H164" s="453"/>
      <c r="I164" s="413"/>
      <c r="J164" s="273"/>
      <c r="K164" s="16"/>
      <c r="L164" s="418"/>
      <c r="M164" s="488"/>
      <c r="N164" s="488"/>
      <c r="O164" s="501"/>
      <c r="P164" s="504"/>
    </row>
    <row r="165" spans="1:16" ht="21" x14ac:dyDescent="0.25">
      <c r="A165" s="505">
        <v>41</v>
      </c>
      <c r="B165" s="58" t="s">
        <v>335</v>
      </c>
      <c r="C165" s="465">
        <v>934500</v>
      </c>
      <c r="D165" s="465">
        <v>999048</v>
      </c>
      <c r="E165" s="467" t="s">
        <v>34</v>
      </c>
      <c r="F165" s="409" t="s">
        <v>262</v>
      </c>
      <c r="G165" s="437">
        <v>978900</v>
      </c>
      <c r="H165" s="409" t="s">
        <v>262</v>
      </c>
      <c r="I165" s="441">
        <v>976986</v>
      </c>
      <c r="J165" s="41"/>
      <c r="K165" s="41"/>
      <c r="L165" s="416" t="s">
        <v>350</v>
      </c>
      <c r="M165" s="434" t="s">
        <v>23</v>
      </c>
      <c r="N165" s="422"/>
      <c r="O165" s="499">
        <v>243285</v>
      </c>
      <c r="P165" s="502" t="s">
        <v>195</v>
      </c>
    </row>
    <row r="166" spans="1:16" ht="21" x14ac:dyDescent="0.35">
      <c r="A166" s="506"/>
      <c r="B166" s="61" t="s">
        <v>336</v>
      </c>
      <c r="C166" s="466"/>
      <c r="D166" s="466"/>
      <c r="E166" s="468"/>
      <c r="F166" s="410"/>
      <c r="G166" s="412"/>
      <c r="H166" s="410"/>
      <c r="I166" s="442"/>
      <c r="J166" s="273" t="s">
        <v>25</v>
      </c>
      <c r="K166" s="18" t="s">
        <v>337</v>
      </c>
      <c r="L166" s="417"/>
      <c r="M166" s="483"/>
      <c r="N166" s="420"/>
      <c r="O166" s="500"/>
      <c r="P166" s="503"/>
    </row>
    <row r="167" spans="1:16" ht="21" x14ac:dyDescent="0.25">
      <c r="A167" s="506"/>
      <c r="B167" s="61" t="s">
        <v>338</v>
      </c>
      <c r="C167" s="466"/>
      <c r="D167" s="466"/>
      <c r="E167" s="468"/>
      <c r="F167" s="410"/>
      <c r="G167" s="412"/>
      <c r="H167" s="410"/>
      <c r="I167" s="442"/>
      <c r="J167" s="273" t="s">
        <v>24</v>
      </c>
      <c r="K167" s="16" t="s">
        <v>339</v>
      </c>
      <c r="L167" s="417"/>
      <c r="M167" s="483"/>
      <c r="N167" s="420"/>
      <c r="O167" s="500"/>
      <c r="P167" s="503"/>
    </row>
    <row r="168" spans="1:16" ht="21" x14ac:dyDescent="0.25">
      <c r="A168" s="506"/>
      <c r="B168" s="61"/>
      <c r="C168" s="466"/>
      <c r="D168" s="466"/>
      <c r="E168" s="469"/>
      <c r="F168" s="411"/>
      <c r="G168" s="413"/>
      <c r="H168" s="411"/>
      <c r="I168" s="443"/>
      <c r="J168" s="54"/>
      <c r="K168" s="54"/>
      <c r="L168" s="418"/>
      <c r="M168" s="484"/>
      <c r="N168" s="421"/>
      <c r="O168" s="501"/>
      <c r="P168" s="504"/>
    </row>
    <row r="169" spans="1:16" ht="21" x14ac:dyDescent="0.25">
      <c r="A169" s="505">
        <v>42</v>
      </c>
      <c r="B169" s="58" t="s">
        <v>33</v>
      </c>
      <c r="C169" s="487">
        <v>4672000</v>
      </c>
      <c r="D169" s="487">
        <v>4622690</v>
      </c>
      <c r="E169" s="467" t="s">
        <v>34</v>
      </c>
      <c r="F169" s="409" t="s">
        <v>205</v>
      </c>
      <c r="G169" s="437">
        <v>4081835</v>
      </c>
      <c r="H169" s="409" t="s">
        <v>205</v>
      </c>
      <c r="I169" s="441">
        <v>4081789</v>
      </c>
      <c r="J169" s="41"/>
      <c r="K169" s="41"/>
      <c r="L169" s="416" t="s">
        <v>36</v>
      </c>
      <c r="M169" s="434" t="s">
        <v>23</v>
      </c>
      <c r="N169" s="422"/>
      <c r="O169" s="499">
        <v>243285</v>
      </c>
      <c r="P169" s="502" t="s">
        <v>195</v>
      </c>
    </row>
    <row r="170" spans="1:16" ht="21" x14ac:dyDescent="0.35">
      <c r="A170" s="506"/>
      <c r="B170" s="61" t="s">
        <v>37</v>
      </c>
      <c r="C170" s="466"/>
      <c r="D170" s="466"/>
      <c r="E170" s="468"/>
      <c r="F170" s="410"/>
      <c r="G170" s="412"/>
      <c r="H170" s="410"/>
      <c r="I170" s="442"/>
      <c r="J170" s="273" t="s">
        <v>25</v>
      </c>
      <c r="K170" s="18" t="s">
        <v>340</v>
      </c>
      <c r="L170" s="417"/>
      <c r="M170" s="483"/>
      <c r="N170" s="420"/>
      <c r="O170" s="500"/>
      <c r="P170" s="503"/>
    </row>
    <row r="171" spans="1:16" ht="21" x14ac:dyDescent="0.25">
      <c r="A171" s="506"/>
      <c r="B171" s="61" t="s">
        <v>341</v>
      </c>
      <c r="C171" s="466"/>
      <c r="D171" s="466"/>
      <c r="E171" s="468"/>
      <c r="F171" s="410"/>
      <c r="G171" s="412"/>
      <c r="H171" s="410"/>
      <c r="I171" s="442"/>
      <c r="J171" s="273" t="s">
        <v>24</v>
      </c>
      <c r="K171" s="16" t="s">
        <v>339</v>
      </c>
      <c r="L171" s="417"/>
      <c r="M171" s="483"/>
      <c r="N171" s="420"/>
      <c r="O171" s="500"/>
      <c r="P171" s="503"/>
    </row>
    <row r="172" spans="1:16" ht="21" x14ac:dyDescent="0.25">
      <c r="A172" s="507"/>
      <c r="B172" s="63"/>
      <c r="C172" s="466"/>
      <c r="D172" s="466"/>
      <c r="E172" s="469"/>
      <c r="F172" s="411"/>
      <c r="G172" s="413"/>
      <c r="H172" s="411"/>
      <c r="I172" s="443"/>
      <c r="J172" s="42"/>
      <c r="K172" s="42"/>
      <c r="L172" s="418"/>
      <c r="M172" s="484"/>
      <c r="N172" s="421"/>
      <c r="O172" s="501"/>
      <c r="P172" s="504"/>
    </row>
    <row r="173" spans="1:16" ht="21" x14ac:dyDescent="0.25">
      <c r="A173" s="506">
        <v>43</v>
      </c>
      <c r="B173" s="58" t="s">
        <v>33</v>
      </c>
      <c r="C173" s="487">
        <v>6000000</v>
      </c>
      <c r="D173" s="487">
        <v>5520089</v>
      </c>
      <c r="E173" s="467" t="s">
        <v>34</v>
      </c>
      <c r="F173" s="207" t="s">
        <v>35</v>
      </c>
      <c r="G173" s="271">
        <v>4600000</v>
      </c>
      <c r="H173" s="451" t="s">
        <v>35</v>
      </c>
      <c r="I173" s="441">
        <v>4596896</v>
      </c>
      <c r="J173" s="54"/>
      <c r="K173" s="54"/>
      <c r="L173" s="416" t="s">
        <v>36</v>
      </c>
      <c r="M173" s="434" t="s">
        <v>23</v>
      </c>
      <c r="N173" s="422"/>
      <c r="O173" s="499">
        <v>243285</v>
      </c>
      <c r="P173" s="502" t="s">
        <v>195</v>
      </c>
    </row>
    <row r="174" spans="1:16" ht="21" x14ac:dyDescent="0.35">
      <c r="A174" s="506"/>
      <c r="B174" s="61" t="s">
        <v>37</v>
      </c>
      <c r="C174" s="466"/>
      <c r="D174" s="466"/>
      <c r="E174" s="468"/>
      <c r="F174" s="458" t="s">
        <v>232</v>
      </c>
      <c r="G174" s="460">
        <v>4980000</v>
      </c>
      <c r="H174" s="452"/>
      <c r="I174" s="442"/>
      <c r="J174" s="273" t="s">
        <v>22</v>
      </c>
      <c r="K174" s="18" t="s">
        <v>342</v>
      </c>
      <c r="L174" s="417"/>
      <c r="M174" s="483"/>
      <c r="N174" s="420"/>
      <c r="O174" s="500"/>
      <c r="P174" s="503"/>
    </row>
    <row r="175" spans="1:16" ht="21" x14ac:dyDescent="0.25">
      <c r="A175" s="506"/>
      <c r="B175" s="61" t="s">
        <v>343</v>
      </c>
      <c r="C175" s="466"/>
      <c r="D175" s="466"/>
      <c r="E175" s="468"/>
      <c r="F175" s="458"/>
      <c r="G175" s="460"/>
      <c r="H175" s="452"/>
      <c r="I175" s="442"/>
      <c r="J175" s="273" t="s">
        <v>24</v>
      </c>
      <c r="K175" s="16" t="s">
        <v>344</v>
      </c>
      <c r="L175" s="417"/>
      <c r="M175" s="483"/>
      <c r="N175" s="420"/>
      <c r="O175" s="500"/>
      <c r="P175" s="503"/>
    </row>
    <row r="176" spans="1:16" ht="21" x14ac:dyDescent="0.25">
      <c r="A176" s="507"/>
      <c r="B176" s="63"/>
      <c r="C176" s="466"/>
      <c r="D176" s="466"/>
      <c r="E176" s="469"/>
      <c r="F176" s="263" t="s">
        <v>205</v>
      </c>
      <c r="G176" s="268">
        <v>5034321</v>
      </c>
      <c r="H176" s="453"/>
      <c r="I176" s="443"/>
      <c r="J176" s="42"/>
      <c r="K176" s="42"/>
      <c r="L176" s="418"/>
      <c r="M176" s="484"/>
      <c r="N176" s="421"/>
      <c r="O176" s="501"/>
      <c r="P176" s="504"/>
    </row>
    <row r="177" spans="1:16" ht="21" x14ac:dyDescent="0.25">
      <c r="A177" s="462">
        <v>44</v>
      </c>
      <c r="B177" s="58" t="s">
        <v>33</v>
      </c>
      <c r="C177" s="465">
        <v>3150000</v>
      </c>
      <c r="D177" s="465">
        <v>3093221</v>
      </c>
      <c r="E177" s="467" t="s">
        <v>34</v>
      </c>
      <c r="F177" s="451" t="s">
        <v>205</v>
      </c>
      <c r="G177" s="437">
        <v>3090000</v>
      </c>
      <c r="H177" s="451" t="s">
        <v>205</v>
      </c>
      <c r="I177" s="441">
        <v>3076436</v>
      </c>
      <c r="J177" s="60"/>
      <c r="K177" s="264"/>
      <c r="L177" s="416" t="s">
        <v>36</v>
      </c>
      <c r="M177" s="434" t="s">
        <v>23</v>
      </c>
      <c r="N177" s="422"/>
      <c r="O177" s="499">
        <v>243285</v>
      </c>
      <c r="P177" s="502" t="s">
        <v>195</v>
      </c>
    </row>
    <row r="178" spans="1:16" ht="21" x14ac:dyDescent="0.35">
      <c r="A178" s="463"/>
      <c r="B178" s="61" t="s">
        <v>37</v>
      </c>
      <c r="C178" s="466"/>
      <c r="D178" s="466"/>
      <c r="E178" s="468"/>
      <c r="F178" s="452"/>
      <c r="G178" s="412"/>
      <c r="H178" s="452"/>
      <c r="I178" s="442"/>
      <c r="J178" s="273" t="s">
        <v>25</v>
      </c>
      <c r="K178" s="18" t="s">
        <v>345</v>
      </c>
      <c r="L178" s="417"/>
      <c r="M178" s="483"/>
      <c r="N178" s="420"/>
      <c r="O178" s="500"/>
      <c r="P178" s="503"/>
    </row>
    <row r="179" spans="1:16" ht="21" x14ac:dyDescent="0.25">
      <c r="A179" s="463"/>
      <c r="B179" s="61" t="s">
        <v>346</v>
      </c>
      <c r="C179" s="466"/>
      <c r="D179" s="466"/>
      <c r="E179" s="468"/>
      <c r="F179" s="452"/>
      <c r="G179" s="412"/>
      <c r="H179" s="452"/>
      <c r="I179" s="442"/>
      <c r="J179" s="273" t="s">
        <v>24</v>
      </c>
      <c r="K179" s="16" t="s">
        <v>344</v>
      </c>
      <c r="L179" s="417"/>
      <c r="M179" s="483"/>
      <c r="N179" s="420"/>
      <c r="O179" s="500"/>
      <c r="P179" s="503"/>
    </row>
    <row r="180" spans="1:16" ht="21" x14ac:dyDescent="0.25">
      <c r="A180" s="464"/>
      <c r="B180" s="63"/>
      <c r="C180" s="466"/>
      <c r="D180" s="466"/>
      <c r="E180" s="469"/>
      <c r="F180" s="453"/>
      <c r="G180" s="413"/>
      <c r="H180" s="453"/>
      <c r="I180" s="443"/>
      <c r="J180" s="64"/>
      <c r="K180" s="269"/>
      <c r="L180" s="418"/>
      <c r="M180" s="484"/>
      <c r="N180" s="421"/>
      <c r="O180" s="501"/>
      <c r="P180" s="504"/>
    </row>
    <row r="181" spans="1:16" ht="21" x14ac:dyDescent="0.25">
      <c r="A181" s="462">
        <v>45</v>
      </c>
      <c r="B181" s="58" t="s">
        <v>33</v>
      </c>
      <c r="C181" s="487">
        <v>4672000</v>
      </c>
      <c r="D181" s="487">
        <v>3723184</v>
      </c>
      <c r="E181" s="468" t="s">
        <v>34</v>
      </c>
      <c r="F181" s="451" t="s">
        <v>255</v>
      </c>
      <c r="G181" s="437">
        <v>3250000</v>
      </c>
      <c r="H181" s="438" t="s">
        <v>255</v>
      </c>
      <c r="I181" s="441">
        <v>3249064</v>
      </c>
      <c r="J181" s="60"/>
      <c r="K181" s="264"/>
      <c r="L181" s="416" t="s">
        <v>36</v>
      </c>
      <c r="M181" s="434" t="s">
        <v>23</v>
      </c>
      <c r="N181" s="422"/>
      <c r="O181" s="499">
        <v>243285</v>
      </c>
      <c r="P181" s="502" t="s">
        <v>195</v>
      </c>
    </row>
    <row r="182" spans="1:16" ht="21" x14ac:dyDescent="0.35">
      <c r="A182" s="463"/>
      <c r="B182" s="61" t="s">
        <v>37</v>
      </c>
      <c r="C182" s="466"/>
      <c r="D182" s="466"/>
      <c r="E182" s="468"/>
      <c r="F182" s="452"/>
      <c r="G182" s="412"/>
      <c r="H182" s="439"/>
      <c r="I182" s="442"/>
      <c r="J182" s="273" t="s">
        <v>22</v>
      </c>
      <c r="K182" s="18" t="s">
        <v>347</v>
      </c>
      <c r="L182" s="417"/>
      <c r="M182" s="483"/>
      <c r="N182" s="420"/>
      <c r="O182" s="500"/>
      <c r="P182" s="503"/>
    </row>
    <row r="183" spans="1:16" ht="21" x14ac:dyDescent="0.25">
      <c r="A183" s="463"/>
      <c r="B183" s="61" t="s">
        <v>348</v>
      </c>
      <c r="C183" s="466"/>
      <c r="D183" s="466"/>
      <c r="E183" s="468"/>
      <c r="F183" s="458" t="s">
        <v>205</v>
      </c>
      <c r="G183" s="460">
        <v>3500000</v>
      </c>
      <c r="H183" s="439"/>
      <c r="I183" s="442"/>
      <c r="J183" s="273" t="s">
        <v>24</v>
      </c>
      <c r="K183" s="16" t="s">
        <v>349</v>
      </c>
      <c r="L183" s="417"/>
      <c r="M183" s="483"/>
      <c r="N183" s="420"/>
      <c r="O183" s="500"/>
      <c r="P183" s="503"/>
    </row>
    <row r="184" spans="1:16" ht="21" x14ac:dyDescent="0.25">
      <c r="A184" s="464"/>
      <c r="B184" s="63"/>
      <c r="C184" s="466"/>
      <c r="D184" s="466"/>
      <c r="E184" s="469"/>
      <c r="F184" s="459"/>
      <c r="G184" s="461"/>
      <c r="H184" s="440"/>
      <c r="I184" s="443"/>
      <c r="J184" s="64"/>
      <c r="K184" s="269"/>
      <c r="L184" s="418"/>
      <c r="M184" s="484"/>
      <c r="N184" s="421"/>
      <c r="O184" s="501"/>
      <c r="P184" s="504"/>
    </row>
    <row r="185" spans="1:16" ht="21" x14ac:dyDescent="0.25">
      <c r="A185" s="430">
        <v>46</v>
      </c>
      <c r="B185" s="305" t="s">
        <v>364</v>
      </c>
      <c r="C185" s="431">
        <v>467000</v>
      </c>
      <c r="D185" s="431">
        <v>494675</v>
      </c>
      <c r="E185" s="467" t="s">
        <v>21</v>
      </c>
      <c r="F185" s="451" t="s">
        <v>232</v>
      </c>
      <c r="G185" s="437">
        <v>487361</v>
      </c>
      <c r="H185" s="451" t="s">
        <v>232</v>
      </c>
      <c r="I185" s="437">
        <v>487361</v>
      </c>
      <c r="J185" s="306"/>
      <c r="K185" s="15"/>
      <c r="L185" s="416" t="s">
        <v>406</v>
      </c>
      <c r="M185" s="419" t="s">
        <v>23</v>
      </c>
      <c r="N185" s="422"/>
      <c r="O185" s="499">
        <v>243313</v>
      </c>
      <c r="P185" s="502" t="s">
        <v>195</v>
      </c>
    </row>
    <row r="186" spans="1:16" ht="21" x14ac:dyDescent="0.35">
      <c r="A186" s="403"/>
      <c r="B186" s="307" t="s">
        <v>365</v>
      </c>
      <c r="C186" s="494"/>
      <c r="D186" s="494"/>
      <c r="E186" s="468"/>
      <c r="F186" s="452"/>
      <c r="G186" s="412"/>
      <c r="H186" s="452"/>
      <c r="I186" s="412"/>
      <c r="J186" s="303" t="s">
        <v>25</v>
      </c>
      <c r="K186" s="18" t="s">
        <v>366</v>
      </c>
      <c r="L186" s="417"/>
      <c r="M186" s="482"/>
      <c r="N186" s="420"/>
      <c r="O186" s="500"/>
      <c r="P186" s="503"/>
    </row>
    <row r="187" spans="1:16" ht="21" x14ac:dyDescent="0.25">
      <c r="A187" s="447"/>
      <c r="B187" s="16" t="s">
        <v>1</v>
      </c>
      <c r="C187" s="494"/>
      <c r="D187" s="494"/>
      <c r="E187" s="468"/>
      <c r="F187" s="452"/>
      <c r="G187" s="412"/>
      <c r="H187" s="452"/>
      <c r="I187" s="412"/>
      <c r="J187" s="303" t="s">
        <v>24</v>
      </c>
      <c r="K187" s="16" t="s">
        <v>367</v>
      </c>
      <c r="L187" s="417"/>
      <c r="M187" s="482"/>
      <c r="N187" s="420"/>
      <c r="O187" s="500"/>
      <c r="P187" s="503"/>
    </row>
    <row r="188" spans="1:16" ht="21" x14ac:dyDescent="0.25">
      <c r="A188" s="404"/>
      <c r="B188" s="308" t="s">
        <v>368</v>
      </c>
      <c r="C188" s="487"/>
      <c r="D188" s="487"/>
      <c r="E188" s="469"/>
      <c r="F188" s="453"/>
      <c r="G188" s="413"/>
      <c r="H188" s="453"/>
      <c r="I188" s="413"/>
      <c r="J188" s="263"/>
      <c r="K188" s="20"/>
      <c r="L188" s="418"/>
      <c r="M188" s="488"/>
      <c r="N188" s="421"/>
      <c r="O188" s="501"/>
      <c r="P188" s="504"/>
    </row>
    <row r="189" spans="1:16" ht="21" x14ac:dyDescent="0.25">
      <c r="A189" s="430">
        <v>47</v>
      </c>
      <c r="B189" s="307" t="s">
        <v>369</v>
      </c>
      <c r="C189" s="494">
        <v>44720</v>
      </c>
      <c r="D189" s="494">
        <f>SUM(C189*1.07)</f>
        <v>47850.400000000001</v>
      </c>
      <c r="E189" s="467" t="s">
        <v>21</v>
      </c>
      <c r="F189" s="451" t="s">
        <v>370</v>
      </c>
      <c r="G189" s="437" t="s">
        <v>371</v>
      </c>
      <c r="H189" s="438" t="s">
        <v>370</v>
      </c>
      <c r="I189" s="441" t="s">
        <v>371</v>
      </c>
      <c r="J189" s="175"/>
      <c r="K189" s="16"/>
      <c r="L189" s="416" t="s">
        <v>407</v>
      </c>
      <c r="M189" s="419"/>
      <c r="N189" s="419" t="s">
        <v>23</v>
      </c>
      <c r="O189" s="499">
        <v>243313</v>
      </c>
      <c r="P189" s="502" t="s">
        <v>195</v>
      </c>
    </row>
    <row r="190" spans="1:16" ht="21" x14ac:dyDescent="0.35">
      <c r="A190" s="403"/>
      <c r="B190" s="307" t="s">
        <v>372</v>
      </c>
      <c r="C190" s="494"/>
      <c r="D190" s="494"/>
      <c r="E190" s="468"/>
      <c r="F190" s="452"/>
      <c r="G190" s="412"/>
      <c r="H190" s="439"/>
      <c r="I190" s="442"/>
      <c r="J190" s="303" t="s">
        <v>22</v>
      </c>
      <c r="K190" s="18" t="s">
        <v>373</v>
      </c>
      <c r="L190" s="417"/>
      <c r="M190" s="482"/>
      <c r="N190" s="482"/>
      <c r="O190" s="500"/>
      <c r="P190" s="503"/>
    </row>
    <row r="191" spans="1:16" ht="21" x14ac:dyDescent="0.25">
      <c r="A191" s="403"/>
      <c r="B191" s="307"/>
      <c r="C191" s="494"/>
      <c r="D191" s="494"/>
      <c r="E191" s="468"/>
      <c r="F191" s="175" t="s">
        <v>374</v>
      </c>
      <c r="G191" s="296">
        <v>53938.7</v>
      </c>
      <c r="H191" s="439"/>
      <c r="I191" s="442"/>
      <c r="J191" s="303" t="s">
        <v>24</v>
      </c>
      <c r="K191" s="16" t="s">
        <v>375</v>
      </c>
      <c r="L191" s="417"/>
      <c r="M191" s="482"/>
      <c r="N191" s="482"/>
      <c r="O191" s="500"/>
      <c r="P191" s="503"/>
    </row>
    <row r="192" spans="1:16" ht="21" x14ac:dyDescent="0.25">
      <c r="A192" s="404"/>
      <c r="B192" s="308"/>
      <c r="C192" s="494"/>
      <c r="D192" s="494"/>
      <c r="E192" s="469"/>
      <c r="F192" s="263" t="s">
        <v>376</v>
      </c>
      <c r="G192" s="297">
        <v>57598.1</v>
      </c>
      <c r="H192" s="440"/>
      <c r="I192" s="443"/>
      <c r="J192" s="263"/>
      <c r="K192" s="20"/>
      <c r="L192" s="418"/>
      <c r="M192" s="488"/>
      <c r="N192" s="488"/>
      <c r="O192" s="501"/>
      <c r="P192" s="504"/>
    </row>
    <row r="193" spans="1:16" ht="21" x14ac:dyDescent="0.25">
      <c r="A193" s="430">
        <v>48</v>
      </c>
      <c r="B193" s="58" t="s">
        <v>33</v>
      </c>
      <c r="C193" s="431">
        <v>467200</v>
      </c>
      <c r="D193" s="431">
        <v>422271</v>
      </c>
      <c r="E193" s="467" t="s">
        <v>21</v>
      </c>
      <c r="F193" s="451" t="s">
        <v>377</v>
      </c>
      <c r="G193" s="437">
        <v>416344</v>
      </c>
      <c r="H193" s="451" t="s">
        <v>377</v>
      </c>
      <c r="I193" s="437">
        <v>416344</v>
      </c>
      <c r="J193" s="175"/>
      <c r="K193" s="16"/>
      <c r="L193" s="416" t="s">
        <v>36</v>
      </c>
      <c r="M193" s="419" t="s">
        <v>23</v>
      </c>
      <c r="N193" s="422"/>
      <c r="O193" s="499">
        <v>243313</v>
      </c>
      <c r="P193" s="502" t="s">
        <v>195</v>
      </c>
    </row>
    <row r="194" spans="1:16" ht="21" x14ac:dyDescent="0.35">
      <c r="A194" s="403"/>
      <c r="B194" s="61" t="s">
        <v>37</v>
      </c>
      <c r="C194" s="494"/>
      <c r="D194" s="494"/>
      <c r="E194" s="468"/>
      <c r="F194" s="452"/>
      <c r="G194" s="412"/>
      <c r="H194" s="452"/>
      <c r="I194" s="412"/>
      <c r="J194" s="303" t="s">
        <v>25</v>
      </c>
      <c r="K194" s="18" t="s">
        <v>378</v>
      </c>
      <c r="L194" s="417"/>
      <c r="M194" s="482"/>
      <c r="N194" s="420"/>
      <c r="O194" s="500"/>
      <c r="P194" s="503"/>
    </row>
    <row r="195" spans="1:16" ht="21" x14ac:dyDescent="0.25">
      <c r="A195" s="403"/>
      <c r="B195" s="61" t="s">
        <v>379</v>
      </c>
      <c r="C195" s="494"/>
      <c r="D195" s="494"/>
      <c r="E195" s="468"/>
      <c r="F195" s="452"/>
      <c r="G195" s="412"/>
      <c r="H195" s="452"/>
      <c r="I195" s="412"/>
      <c r="J195" s="303" t="s">
        <v>24</v>
      </c>
      <c r="K195" s="16" t="s">
        <v>380</v>
      </c>
      <c r="L195" s="417"/>
      <c r="M195" s="482"/>
      <c r="N195" s="420"/>
      <c r="O195" s="500"/>
      <c r="P195" s="503"/>
    </row>
    <row r="196" spans="1:16" ht="21" x14ac:dyDescent="0.25">
      <c r="A196" s="404"/>
      <c r="B196" s="308"/>
      <c r="C196" s="487"/>
      <c r="D196" s="487"/>
      <c r="E196" s="469"/>
      <c r="F196" s="453"/>
      <c r="G196" s="413"/>
      <c r="H196" s="453"/>
      <c r="I196" s="413"/>
      <c r="J196" s="263"/>
      <c r="K196" s="20"/>
      <c r="L196" s="418"/>
      <c r="M196" s="488"/>
      <c r="N196" s="421"/>
      <c r="O196" s="501"/>
      <c r="P196" s="504"/>
    </row>
    <row r="197" spans="1:16" ht="21" x14ac:dyDescent="0.25">
      <c r="A197" s="447">
        <v>49</v>
      </c>
      <c r="B197" s="61" t="s">
        <v>381</v>
      </c>
      <c r="C197" s="494">
        <v>14000</v>
      </c>
      <c r="D197" s="495">
        <v>14000</v>
      </c>
      <c r="E197" s="436" t="s">
        <v>21</v>
      </c>
      <c r="F197" s="451" t="s">
        <v>382</v>
      </c>
      <c r="G197" s="437">
        <v>14000</v>
      </c>
      <c r="H197" s="452" t="s">
        <v>382</v>
      </c>
      <c r="I197" s="412">
        <v>14000</v>
      </c>
      <c r="J197" s="207"/>
      <c r="K197" s="298"/>
      <c r="L197" s="416" t="s">
        <v>312</v>
      </c>
      <c r="M197" s="419" t="s">
        <v>23</v>
      </c>
      <c r="N197" s="422"/>
      <c r="O197" s="508">
        <v>243313</v>
      </c>
      <c r="P197" s="523">
        <v>2566</v>
      </c>
    </row>
    <row r="198" spans="1:16" ht="21" x14ac:dyDescent="0.35">
      <c r="A198" s="447"/>
      <c r="B198" s="61" t="s">
        <v>383</v>
      </c>
      <c r="C198" s="432"/>
      <c r="D198" s="406"/>
      <c r="E198" s="436"/>
      <c r="F198" s="452"/>
      <c r="G198" s="412"/>
      <c r="H198" s="452"/>
      <c r="I198" s="412"/>
      <c r="J198" s="303"/>
      <c r="K198" s="18"/>
      <c r="L198" s="417"/>
      <c r="M198" s="482"/>
      <c r="N198" s="420"/>
      <c r="O198" s="509"/>
      <c r="P198" s="524"/>
    </row>
    <row r="199" spans="1:16" ht="21" x14ac:dyDescent="0.35">
      <c r="A199" s="447"/>
      <c r="B199" s="61"/>
      <c r="C199" s="432"/>
      <c r="D199" s="406"/>
      <c r="E199" s="436"/>
      <c r="F199" s="458" t="s">
        <v>384</v>
      </c>
      <c r="G199" s="460">
        <v>14500</v>
      </c>
      <c r="H199" s="452"/>
      <c r="I199" s="412"/>
      <c r="J199" s="303" t="s">
        <v>22</v>
      </c>
      <c r="K199" s="18" t="s">
        <v>385</v>
      </c>
      <c r="L199" s="417"/>
      <c r="M199" s="482"/>
      <c r="N199" s="420"/>
      <c r="O199" s="509"/>
      <c r="P199" s="524"/>
    </row>
    <row r="200" spans="1:16" ht="21" x14ac:dyDescent="0.25">
      <c r="A200" s="447"/>
      <c r="B200" s="61"/>
      <c r="C200" s="432"/>
      <c r="D200" s="406"/>
      <c r="E200" s="436"/>
      <c r="F200" s="458"/>
      <c r="G200" s="460"/>
      <c r="H200" s="452"/>
      <c r="I200" s="412"/>
      <c r="J200" s="303" t="s">
        <v>24</v>
      </c>
      <c r="K200" s="16" t="s">
        <v>386</v>
      </c>
      <c r="L200" s="417"/>
      <c r="M200" s="482"/>
      <c r="N200" s="420"/>
      <c r="O200" s="509"/>
      <c r="P200" s="524"/>
    </row>
    <row r="201" spans="1:16" ht="21" x14ac:dyDescent="0.25">
      <c r="A201" s="447"/>
      <c r="B201" s="61"/>
      <c r="C201" s="432"/>
      <c r="D201" s="406"/>
      <c r="E201" s="436"/>
      <c r="F201" s="295" t="s">
        <v>387</v>
      </c>
      <c r="G201" s="296">
        <v>15000</v>
      </c>
      <c r="H201" s="452"/>
      <c r="I201" s="412"/>
      <c r="J201" s="303"/>
      <c r="K201" s="16"/>
      <c r="L201" s="418"/>
      <c r="M201" s="488"/>
      <c r="N201" s="421"/>
      <c r="O201" s="510"/>
      <c r="P201" s="525"/>
    </row>
    <row r="202" spans="1:16" x14ac:dyDescent="0.25">
      <c r="A202" s="430">
        <v>50</v>
      </c>
      <c r="B202" s="491" t="s">
        <v>388</v>
      </c>
      <c r="C202" s="431">
        <v>167810</v>
      </c>
      <c r="D202" s="431">
        <v>179556.7</v>
      </c>
      <c r="E202" s="467" t="s">
        <v>21</v>
      </c>
      <c r="F202" s="409" t="s">
        <v>389</v>
      </c>
      <c r="G202" s="437">
        <v>78356.100000000006</v>
      </c>
      <c r="H202" s="409" t="s">
        <v>389</v>
      </c>
      <c r="I202" s="437">
        <v>78356.100000000006</v>
      </c>
      <c r="J202" s="496" t="s">
        <v>390</v>
      </c>
      <c r="K202" s="497" t="s">
        <v>391</v>
      </c>
      <c r="L202" s="416" t="s">
        <v>357</v>
      </c>
      <c r="M202" s="419" t="s">
        <v>23</v>
      </c>
      <c r="N202" s="419"/>
      <c r="O202" s="499">
        <v>243313</v>
      </c>
      <c r="P202" s="502" t="s">
        <v>195</v>
      </c>
    </row>
    <row r="203" spans="1:16" x14ac:dyDescent="0.25">
      <c r="A203" s="403"/>
      <c r="B203" s="492"/>
      <c r="C203" s="494"/>
      <c r="D203" s="494"/>
      <c r="E203" s="468"/>
      <c r="F203" s="410"/>
      <c r="G203" s="412"/>
      <c r="H203" s="410"/>
      <c r="I203" s="412"/>
      <c r="J203" s="458"/>
      <c r="K203" s="498"/>
      <c r="L203" s="417"/>
      <c r="M203" s="482"/>
      <c r="N203" s="482"/>
      <c r="O203" s="500"/>
      <c r="P203" s="503"/>
    </row>
    <row r="204" spans="1:16" x14ac:dyDescent="0.25">
      <c r="A204" s="403"/>
      <c r="B204" s="492"/>
      <c r="C204" s="494"/>
      <c r="D204" s="494"/>
      <c r="E204" s="468"/>
      <c r="F204" s="410"/>
      <c r="G204" s="412"/>
      <c r="H204" s="410"/>
      <c r="I204" s="412"/>
      <c r="J204" s="458"/>
      <c r="K204" s="489" t="s">
        <v>386</v>
      </c>
      <c r="L204" s="417"/>
      <c r="M204" s="482"/>
      <c r="N204" s="482"/>
      <c r="O204" s="500"/>
      <c r="P204" s="503"/>
    </row>
    <row r="205" spans="1:16" x14ac:dyDescent="0.25">
      <c r="A205" s="403"/>
      <c r="B205" s="492"/>
      <c r="C205" s="494"/>
      <c r="D205" s="494"/>
      <c r="E205" s="468"/>
      <c r="F205" s="411"/>
      <c r="G205" s="413"/>
      <c r="H205" s="411"/>
      <c r="I205" s="413"/>
      <c r="J205" s="459"/>
      <c r="K205" s="490"/>
      <c r="L205" s="418"/>
      <c r="M205" s="488"/>
      <c r="N205" s="488"/>
      <c r="O205" s="501"/>
      <c r="P205" s="504"/>
    </row>
    <row r="206" spans="1:16" x14ac:dyDescent="0.25">
      <c r="A206" s="403"/>
      <c r="B206" s="492"/>
      <c r="C206" s="494"/>
      <c r="D206" s="494"/>
      <c r="E206" s="468"/>
      <c r="F206" s="451" t="s">
        <v>392</v>
      </c>
      <c r="G206" s="437">
        <v>101200.6</v>
      </c>
      <c r="H206" s="451" t="s">
        <v>392</v>
      </c>
      <c r="I206" s="437">
        <v>101200.6</v>
      </c>
      <c r="J206" s="496" t="s">
        <v>390</v>
      </c>
      <c r="K206" s="497" t="s">
        <v>393</v>
      </c>
      <c r="L206" s="416" t="s">
        <v>357</v>
      </c>
      <c r="M206" s="482" t="s">
        <v>23</v>
      </c>
      <c r="N206" s="482"/>
      <c r="O206" s="499">
        <v>243313</v>
      </c>
      <c r="P206" s="502" t="s">
        <v>195</v>
      </c>
    </row>
    <row r="207" spans="1:16" x14ac:dyDescent="0.25">
      <c r="A207" s="403"/>
      <c r="B207" s="492"/>
      <c r="C207" s="494"/>
      <c r="D207" s="494"/>
      <c r="E207" s="468"/>
      <c r="F207" s="452"/>
      <c r="G207" s="412"/>
      <c r="H207" s="452"/>
      <c r="I207" s="412"/>
      <c r="J207" s="458"/>
      <c r="K207" s="498"/>
      <c r="L207" s="417"/>
      <c r="M207" s="482"/>
      <c r="N207" s="482"/>
      <c r="O207" s="500"/>
      <c r="P207" s="503"/>
    </row>
    <row r="208" spans="1:16" x14ac:dyDescent="0.25">
      <c r="A208" s="403"/>
      <c r="B208" s="492"/>
      <c r="C208" s="494"/>
      <c r="D208" s="494"/>
      <c r="E208" s="468"/>
      <c r="F208" s="452"/>
      <c r="G208" s="412"/>
      <c r="H208" s="452"/>
      <c r="I208" s="412"/>
      <c r="J208" s="458"/>
      <c r="K208" s="489" t="s">
        <v>386</v>
      </c>
      <c r="L208" s="417"/>
      <c r="M208" s="482"/>
      <c r="N208" s="482"/>
      <c r="O208" s="500"/>
      <c r="P208" s="503"/>
    </row>
    <row r="209" spans="1:16" x14ac:dyDescent="0.25">
      <c r="A209" s="404"/>
      <c r="B209" s="493"/>
      <c r="C209" s="487"/>
      <c r="D209" s="487"/>
      <c r="E209" s="469"/>
      <c r="F209" s="453"/>
      <c r="G209" s="413"/>
      <c r="H209" s="453"/>
      <c r="I209" s="413"/>
      <c r="J209" s="459"/>
      <c r="K209" s="490"/>
      <c r="L209" s="418"/>
      <c r="M209" s="488"/>
      <c r="N209" s="488"/>
      <c r="O209" s="501"/>
      <c r="P209" s="504"/>
    </row>
    <row r="210" spans="1:16" ht="21" x14ac:dyDescent="0.25">
      <c r="A210" s="446">
        <v>51</v>
      </c>
      <c r="B210" s="58" t="s">
        <v>33</v>
      </c>
      <c r="C210" s="465">
        <v>9345000</v>
      </c>
      <c r="D210" s="465">
        <v>7325433</v>
      </c>
      <c r="E210" s="467" t="s">
        <v>34</v>
      </c>
      <c r="F210" s="451" t="s">
        <v>232</v>
      </c>
      <c r="G210" s="437">
        <v>6700000</v>
      </c>
      <c r="H210" s="451" t="s">
        <v>232</v>
      </c>
      <c r="I210" s="441">
        <v>6695024</v>
      </c>
      <c r="J210" s="41"/>
      <c r="K210" s="41"/>
      <c r="L210" s="416" t="s">
        <v>36</v>
      </c>
      <c r="M210" s="434" t="s">
        <v>23</v>
      </c>
      <c r="N210" s="309"/>
      <c r="O210" s="508">
        <v>243313</v>
      </c>
      <c r="P210" s="523">
        <v>2566</v>
      </c>
    </row>
    <row r="211" spans="1:16" ht="21" x14ac:dyDescent="0.35">
      <c r="A211" s="447"/>
      <c r="B211" s="61" t="s">
        <v>37</v>
      </c>
      <c r="C211" s="466"/>
      <c r="D211" s="466"/>
      <c r="E211" s="468"/>
      <c r="F211" s="452"/>
      <c r="G211" s="412"/>
      <c r="H211" s="452"/>
      <c r="I211" s="442"/>
      <c r="J211" s="303" t="s">
        <v>22</v>
      </c>
      <c r="K211" s="18" t="s">
        <v>394</v>
      </c>
      <c r="L211" s="417"/>
      <c r="M211" s="483"/>
      <c r="N211" s="310"/>
      <c r="O211" s="509"/>
      <c r="P211" s="524"/>
    </row>
    <row r="212" spans="1:16" ht="21" x14ac:dyDescent="0.25">
      <c r="A212" s="447"/>
      <c r="B212" s="61" t="s">
        <v>395</v>
      </c>
      <c r="C212" s="466"/>
      <c r="D212" s="466"/>
      <c r="E212" s="468"/>
      <c r="F212" s="303" t="s">
        <v>262</v>
      </c>
      <c r="G212" s="296">
        <v>6849000</v>
      </c>
      <c r="H212" s="452"/>
      <c r="I212" s="442"/>
      <c r="J212" s="303" t="s">
        <v>24</v>
      </c>
      <c r="K212" s="16" t="s">
        <v>396</v>
      </c>
      <c r="L212" s="417"/>
      <c r="M212" s="483"/>
      <c r="N212" s="310"/>
      <c r="O212" s="509"/>
      <c r="P212" s="524"/>
    </row>
    <row r="213" spans="1:16" ht="21" x14ac:dyDescent="0.25">
      <c r="A213" s="447"/>
      <c r="B213" s="61"/>
      <c r="C213" s="466"/>
      <c r="D213" s="466"/>
      <c r="E213" s="468"/>
      <c r="F213" s="303" t="s">
        <v>273</v>
      </c>
      <c r="G213" s="296">
        <v>6880000</v>
      </c>
      <c r="H213" s="452"/>
      <c r="I213" s="442"/>
      <c r="J213" s="311"/>
      <c r="K213" s="312"/>
      <c r="L213" s="417"/>
      <c r="M213" s="483"/>
      <c r="N213" s="310"/>
      <c r="O213" s="509"/>
      <c r="P213" s="524"/>
    </row>
    <row r="214" spans="1:16" ht="21" x14ac:dyDescent="0.25">
      <c r="A214" s="447"/>
      <c r="B214" s="61"/>
      <c r="C214" s="466"/>
      <c r="D214" s="466"/>
      <c r="E214" s="469"/>
      <c r="F214" s="304" t="s">
        <v>205</v>
      </c>
      <c r="G214" s="297">
        <v>7091019</v>
      </c>
      <c r="H214" s="453"/>
      <c r="I214" s="443"/>
      <c r="J214" s="54"/>
      <c r="K214" s="54"/>
      <c r="L214" s="418"/>
      <c r="M214" s="484"/>
      <c r="N214" s="313"/>
      <c r="O214" s="510"/>
      <c r="P214" s="525"/>
    </row>
    <row r="215" spans="1:16" ht="21" x14ac:dyDescent="0.25">
      <c r="A215" s="446">
        <v>52</v>
      </c>
      <c r="B215" s="58" t="s">
        <v>33</v>
      </c>
      <c r="C215" s="487">
        <v>9345000</v>
      </c>
      <c r="D215" s="487">
        <v>9157571</v>
      </c>
      <c r="E215" s="467" t="s">
        <v>34</v>
      </c>
      <c r="F215" s="294" t="s">
        <v>262</v>
      </c>
      <c r="G215" s="300">
        <v>8149000</v>
      </c>
      <c r="H215" s="409" t="s">
        <v>262</v>
      </c>
      <c r="I215" s="441">
        <v>8148216</v>
      </c>
      <c r="J215" s="41"/>
      <c r="K215" s="41"/>
      <c r="L215" s="416" t="s">
        <v>36</v>
      </c>
      <c r="M215" s="434" t="s">
        <v>23</v>
      </c>
      <c r="N215" s="309"/>
      <c r="O215" s="508">
        <v>243313</v>
      </c>
      <c r="P215" s="523">
        <v>2566</v>
      </c>
    </row>
    <row r="216" spans="1:16" ht="21" x14ac:dyDescent="0.35">
      <c r="A216" s="447"/>
      <c r="B216" s="61" t="s">
        <v>37</v>
      </c>
      <c r="C216" s="466"/>
      <c r="D216" s="466"/>
      <c r="E216" s="468"/>
      <c r="F216" s="303" t="s">
        <v>273</v>
      </c>
      <c r="G216" s="296">
        <v>8250000</v>
      </c>
      <c r="H216" s="410"/>
      <c r="I216" s="442"/>
      <c r="J216" s="303" t="s">
        <v>22</v>
      </c>
      <c r="K216" s="18" t="s">
        <v>397</v>
      </c>
      <c r="L216" s="417"/>
      <c r="M216" s="483"/>
      <c r="N216" s="310"/>
      <c r="O216" s="509"/>
      <c r="P216" s="524"/>
    </row>
    <row r="217" spans="1:16" ht="21" x14ac:dyDescent="0.25">
      <c r="A217" s="447"/>
      <c r="B217" s="61" t="s">
        <v>398</v>
      </c>
      <c r="C217" s="466"/>
      <c r="D217" s="466"/>
      <c r="E217" s="468"/>
      <c r="F217" s="458" t="s">
        <v>232</v>
      </c>
      <c r="G217" s="460">
        <v>8400000</v>
      </c>
      <c r="H217" s="410"/>
      <c r="I217" s="442"/>
      <c r="J217" s="303" t="s">
        <v>24</v>
      </c>
      <c r="K217" s="16" t="s">
        <v>399</v>
      </c>
      <c r="L217" s="417"/>
      <c r="M217" s="483"/>
      <c r="N217" s="310"/>
      <c r="O217" s="509"/>
      <c r="P217" s="524"/>
    </row>
    <row r="218" spans="1:16" ht="21" x14ac:dyDescent="0.25">
      <c r="A218" s="447"/>
      <c r="B218" s="61"/>
      <c r="C218" s="466"/>
      <c r="D218" s="466"/>
      <c r="E218" s="468"/>
      <c r="F218" s="458"/>
      <c r="G218" s="460"/>
      <c r="H218" s="410"/>
      <c r="I218" s="442"/>
      <c r="J218" s="311"/>
      <c r="K218" s="312"/>
      <c r="L218" s="417"/>
      <c r="M218" s="483"/>
      <c r="N218" s="310"/>
      <c r="O218" s="509"/>
      <c r="P218" s="524"/>
    </row>
    <row r="219" spans="1:16" ht="21" x14ac:dyDescent="0.25">
      <c r="A219" s="448"/>
      <c r="B219" s="63"/>
      <c r="C219" s="466"/>
      <c r="D219" s="466"/>
      <c r="E219" s="469"/>
      <c r="F219" s="304" t="s">
        <v>205</v>
      </c>
      <c r="G219" s="297">
        <v>8443280</v>
      </c>
      <c r="H219" s="411"/>
      <c r="I219" s="443"/>
      <c r="J219" s="42"/>
      <c r="K219" s="42"/>
      <c r="L219" s="418"/>
      <c r="M219" s="484"/>
      <c r="N219" s="313"/>
      <c r="O219" s="510"/>
      <c r="P219" s="525"/>
    </row>
    <row r="220" spans="1:16" ht="21" x14ac:dyDescent="0.25">
      <c r="A220" s="447">
        <v>53</v>
      </c>
      <c r="B220" s="58" t="s">
        <v>33</v>
      </c>
      <c r="C220" s="487">
        <v>2800000</v>
      </c>
      <c r="D220" s="487">
        <v>2539584</v>
      </c>
      <c r="E220" s="467" t="s">
        <v>34</v>
      </c>
      <c r="F220" s="207" t="s">
        <v>35</v>
      </c>
      <c r="G220" s="301">
        <v>2200000</v>
      </c>
      <c r="H220" s="451" t="s">
        <v>35</v>
      </c>
      <c r="I220" s="441">
        <v>2199666</v>
      </c>
      <c r="J220" s="54"/>
      <c r="K220" s="54"/>
      <c r="L220" s="416" t="s">
        <v>36</v>
      </c>
      <c r="M220" s="434" t="s">
        <v>23</v>
      </c>
      <c r="N220" s="309"/>
      <c r="O220" s="508">
        <v>243313</v>
      </c>
      <c r="P220" s="523">
        <v>2566</v>
      </c>
    </row>
    <row r="221" spans="1:16" ht="21" x14ac:dyDescent="0.35">
      <c r="A221" s="447"/>
      <c r="B221" s="61" t="s">
        <v>37</v>
      </c>
      <c r="C221" s="466"/>
      <c r="D221" s="466"/>
      <c r="E221" s="468"/>
      <c r="F221" s="295" t="s">
        <v>262</v>
      </c>
      <c r="G221" s="296">
        <v>2249500</v>
      </c>
      <c r="H221" s="452"/>
      <c r="I221" s="442"/>
      <c r="J221" s="303" t="s">
        <v>22</v>
      </c>
      <c r="K221" s="18" t="s">
        <v>400</v>
      </c>
      <c r="L221" s="417"/>
      <c r="M221" s="483"/>
      <c r="N221" s="310"/>
      <c r="O221" s="509"/>
      <c r="P221" s="524"/>
    </row>
    <row r="222" spans="1:16" ht="21" x14ac:dyDescent="0.25">
      <c r="A222" s="447"/>
      <c r="B222" s="61" t="s">
        <v>401</v>
      </c>
      <c r="C222" s="466"/>
      <c r="D222" s="466"/>
      <c r="E222" s="468"/>
      <c r="F222" s="295" t="s">
        <v>205</v>
      </c>
      <c r="G222" s="296">
        <v>2349115</v>
      </c>
      <c r="H222" s="452"/>
      <c r="I222" s="442"/>
      <c r="J222" s="303" t="s">
        <v>24</v>
      </c>
      <c r="K222" s="16" t="s">
        <v>402</v>
      </c>
      <c r="L222" s="417"/>
      <c r="M222" s="483"/>
      <c r="N222" s="310"/>
      <c r="O222" s="509"/>
      <c r="P222" s="524"/>
    </row>
    <row r="223" spans="1:16" ht="21" x14ac:dyDescent="0.25">
      <c r="A223" s="447"/>
      <c r="B223" s="61"/>
      <c r="C223" s="466"/>
      <c r="D223" s="466"/>
      <c r="E223" s="468"/>
      <c r="F223" s="458" t="s">
        <v>255</v>
      </c>
      <c r="G223" s="460">
        <v>2390000</v>
      </c>
      <c r="H223" s="452"/>
      <c r="I223" s="442"/>
      <c r="J223" s="311"/>
      <c r="K223" s="312"/>
      <c r="L223" s="417"/>
      <c r="M223" s="483"/>
      <c r="N223" s="310"/>
      <c r="O223" s="509"/>
      <c r="P223" s="524"/>
    </row>
    <row r="224" spans="1:16" ht="21" x14ac:dyDescent="0.25">
      <c r="A224" s="448"/>
      <c r="B224" s="63"/>
      <c r="C224" s="466"/>
      <c r="D224" s="466"/>
      <c r="E224" s="469"/>
      <c r="F224" s="459"/>
      <c r="G224" s="461"/>
      <c r="H224" s="453"/>
      <c r="I224" s="443"/>
      <c r="J224" s="42"/>
      <c r="K224" s="42"/>
      <c r="L224" s="418"/>
      <c r="M224" s="484"/>
      <c r="N224" s="313"/>
      <c r="O224" s="510"/>
      <c r="P224" s="525"/>
    </row>
    <row r="225" spans="1:16" ht="21" x14ac:dyDescent="0.25">
      <c r="A225" s="430">
        <v>54</v>
      </c>
      <c r="B225" s="58" t="s">
        <v>33</v>
      </c>
      <c r="C225" s="465">
        <v>9345000</v>
      </c>
      <c r="D225" s="465">
        <v>9241344</v>
      </c>
      <c r="E225" s="467" t="s">
        <v>34</v>
      </c>
      <c r="F225" s="302" t="s">
        <v>205</v>
      </c>
      <c r="G225" s="300">
        <v>7693419</v>
      </c>
      <c r="H225" s="451" t="s">
        <v>205</v>
      </c>
      <c r="I225" s="441">
        <v>7687327</v>
      </c>
      <c r="J225" s="60"/>
      <c r="K225" s="294"/>
      <c r="L225" s="417" t="s">
        <v>36</v>
      </c>
      <c r="M225" s="434" t="s">
        <v>23</v>
      </c>
      <c r="N225" s="309"/>
      <c r="O225" s="499">
        <v>243313</v>
      </c>
      <c r="P225" s="502" t="s">
        <v>195</v>
      </c>
    </row>
    <row r="226" spans="1:16" ht="21" x14ac:dyDescent="0.35">
      <c r="A226" s="403"/>
      <c r="B226" s="61" t="s">
        <v>37</v>
      </c>
      <c r="C226" s="466"/>
      <c r="D226" s="466"/>
      <c r="E226" s="468"/>
      <c r="F226" s="295" t="s">
        <v>262</v>
      </c>
      <c r="G226" s="296">
        <v>7849000</v>
      </c>
      <c r="H226" s="452"/>
      <c r="I226" s="442"/>
      <c r="J226" s="303" t="s">
        <v>22</v>
      </c>
      <c r="K226" s="18" t="s">
        <v>403</v>
      </c>
      <c r="L226" s="417"/>
      <c r="M226" s="483"/>
      <c r="N226" s="310"/>
      <c r="O226" s="500"/>
      <c r="P226" s="503"/>
    </row>
    <row r="227" spans="1:16" ht="21" x14ac:dyDescent="0.25">
      <c r="A227" s="403"/>
      <c r="B227" s="61" t="s">
        <v>404</v>
      </c>
      <c r="C227" s="466"/>
      <c r="D227" s="466"/>
      <c r="E227" s="468"/>
      <c r="F227" s="458" t="s">
        <v>232</v>
      </c>
      <c r="G227" s="460">
        <v>8200000</v>
      </c>
      <c r="H227" s="452"/>
      <c r="I227" s="442"/>
      <c r="J227" s="303" t="s">
        <v>24</v>
      </c>
      <c r="K227" s="16" t="s">
        <v>386</v>
      </c>
      <c r="L227" s="417"/>
      <c r="M227" s="483"/>
      <c r="N227" s="310"/>
      <c r="O227" s="500"/>
      <c r="P227" s="503"/>
    </row>
    <row r="228" spans="1:16" ht="21" x14ac:dyDescent="0.25">
      <c r="A228" s="404"/>
      <c r="B228" s="63"/>
      <c r="C228" s="466"/>
      <c r="D228" s="466"/>
      <c r="E228" s="469"/>
      <c r="F228" s="459"/>
      <c r="G228" s="461"/>
      <c r="H228" s="453"/>
      <c r="I228" s="443"/>
      <c r="J228" s="64"/>
      <c r="K228" s="299"/>
      <c r="L228" s="418"/>
      <c r="M228" s="484"/>
      <c r="N228" s="313"/>
      <c r="O228" s="501"/>
      <c r="P228" s="504"/>
    </row>
    <row r="229" spans="1:16" ht="21" x14ac:dyDescent="0.25">
      <c r="A229" s="430">
        <v>55</v>
      </c>
      <c r="B229" s="305" t="s">
        <v>33</v>
      </c>
      <c r="C229" s="431">
        <v>934500</v>
      </c>
      <c r="D229" s="431">
        <v>999505</v>
      </c>
      <c r="E229" s="467" t="s">
        <v>21</v>
      </c>
      <c r="F229" s="451" t="s">
        <v>232</v>
      </c>
      <c r="G229" s="437">
        <v>984687</v>
      </c>
      <c r="H229" s="451" t="s">
        <v>232</v>
      </c>
      <c r="I229" s="437">
        <v>984687</v>
      </c>
      <c r="J229" s="306"/>
      <c r="K229" s="15"/>
      <c r="L229" s="416" t="s">
        <v>444</v>
      </c>
      <c r="M229" s="419" t="s">
        <v>23</v>
      </c>
      <c r="N229" s="422"/>
      <c r="O229" s="499">
        <v>243344</v>
      </c>
      <c r="P229" s="502" t="s">
        <v>195</v>
      </c>
    </row>
    <row r="230" spans="1:16" ht="21" x14ac:dyDescent="0.35">
      <c r="A230" s="403"/>
      <c r="B230" s="307" t="s">
        <v>411</v>
      </c>
      <c r="C230" s="494"/>
      <c r="D230" s="494"/>
      <c r="E230" s="468"/>
      <c r="F230" s="452"/>
      <c r="G230" s="412"/>
      <c r="H230" s="452"/>
      <c r="I230" s="412"/>
      <c r="J230" s="340" t="s">
        <v>25</v>
      </c>
      <c r="K230" s="18" t="s">
        <v>412</v>
      </c>
      <c r="L230" s="417"/>
      <c r="M230" s="482"/>
      <c r="N230" s="420"/>
      <c r="O230" s="500"/>
      <c r="P230" s="503"/>
    </row>
    <row r="231" spans="1:16" ht="21" x14ac:dyDescent="0.25">
      <c r="A231" s="447"/>
      <c r="B231" s="16" t="s">
        <v>413</v>
      </c>
      <c r="C231" s="494"/>
      <c r="D231" s="494"/>
      <c r="E231" s="468"/>
      <c r="F231" s="452"/>
      <c r="G231" s="412"/>
      <c r="H231" s="452"/>
      <c r="I231" s="412"/>
      <c r="J231" s="340" t="s">
        <v>24</v>
      </c>
      <c r="K231" s="16" t="s">
        <v>414</v>
      </c>
      <c r="L231" s="417"/>
      <c r="M231" s="482"/>
      <c r="N231" s="420"/>
      <c r="O231" s="500"/>
      <c r="P231" s="503"/>
    </row>
    <row r="232" spans="1:16" ht="21" x14ac:dyDescent="0.25">
      <c r="A232" s="404"/>
      <c r="B232" s="308"/>
      <c r="C232" s="487"/>
      <c r="D232" s="487"/>
      <c r="E232" s="469"/>
      <c r="F232" s="453"/>
      <c r="G232" s="413"/>
      <c r="H232" s="453"/>
      <c r="I232" s="413"/>
      <c r="J232" s="263"/>
      <c r="K232" s="20"/>
      <c r="L232" s="418"/>
      <c r="M232" s="488"/>
      <c r="N232" s="421"/>
      <c r="O232" s="501"/>
      <c r="P232" s="504"/>
    </row>
    <row r="233" spans="1:16" ht="21" x14ac:dyDescent="0.25">
      <c r="A233" s="430">
        <v>56</v>
      </c>
      <c r="B233" s="58" t="s">
        <v>33</v>
      </c>
      <c r="C233" s="494">
        <v>467200</v>
      </c>
      <c r="D233" s="494">
        <v>457716</v>
      </c>
      <c r="E233" s="467" t="s">
        <v>21</v>
      </c>
      <c r="F233" s="451" t="s">
        <v>273</v>
      </c>
      <c r="G233" s="437">
        <v>450648</v>
      </c>
      <c r="H233" s="451" t="s">
        <v>273</v>
      </c>
      <c r="I233" s="437">
        <v>450648</v>
      </c>
      <c r="J233" s="175"/>
      <c r="K233" s="16"/>
      <c r="L233" s="416" t="s">
        <v>36</v>
      </c>
      <c r="M233" s="419" t="s">
        <v>23</v>
      </c>
      <c r="N233" s="419"/>
      <c r="O233" s="499">
        <v>243344</v>
      </c>
      <c r="P233" s="502" t="s">
        <v>195</v>
      </c>
    </row>
    <row r="234" spans="1:16" ht="21" x14ac:dyDescent="0.35">
      <c r="A234" s="403"/>
      <c r="B234" s="61" t="s">
        <v>37</v>
      </c>
      <c r="C234" s="494"/>
      <c r="D234" s="494"/>
      <c r="E234" s="468"/>
      <c r="F234" s="452"/>
      <c r="G234" s="412"/>
      <c r="H234" s="452"/>
      <c r="I234" s="412"/>
      <c r="J234" s="340" t="s">
        <v>25</v>
      </c>
      <c r="K234" s="18" t="s">
        <v>415</v>
      </c>
      <c r="L234" s="417"/>
      <c r="M234" s="482"/>
      <c r="N234" s="482"/>
      <c r="O234" s="500"/>
      <c r="P234" s="503"/>
    </row>
    <row r="235" spans="1:16" ht="21" x14ac:dyDescent="0.25">
      <c r="A235" s="403"/>
      <c r="B235" s="61" t="s">
        <v>416</v>
      </c>
      <c r="C235" s="494"/>
      <c r="D235" s="494"/>
      <c r="E235" s="468"/>
      <c r="F235" s="452"/>
      <c r="G235" s="412"/>
      <c r="H235" s="452"/>
      <c r="I235" s="412"/>
      <c r="J235" s="340" t="s">
        <v>24</v>
      </c>
      <c r="K235" s="16" t="s">
        <v>417</v>
      </c>
      <c r="L235" s="417"/>
      <c r="M235" s="482"/>
      <c r="N235" s="482"/>
      <c r="O235" s="500"/>
      <c r="P235" s="503"/>
    </row>
    <row r="236" spans="1:16" ht="21" x14ac:dyDescent="0.25">
      <c r="A236" s="404"/>
      <c r="B236" s="308"/>
      <c r="C236" s="494"/>
      <c r="D236" s="494"/>
      <c r="E236" s="469"/>
      <c r="F236" s="453"/>
      <c r="G236" s="413"/>
      <c r="H236" s="453"/>
      <c r="I236" s="413"/>
      <c r="J236" s="263"/>
      <c r="K236" s="20"/>
      <c r="L236" s="418"/>
      <c r="M236" s="488"/>
      <c r="N236" s="488"/>
      <c r="O236" s="501"/>
      <c r="P236" s="504"/>
    </row>
    <row r="237" spans="1:16" ht="21" x14ac:dyDescent="0.25">
      <c r="A237" s="430">
        <v>57</v>
      </c>
      <c r="B237" s="58" t="s">
        <v>418</v>
      </c>
      <c r="C237" s="431">
        <v>26750</v>
      </c>
      <c r="D237" s="431">
        <v>28622.5</v>
      </c>
      <c r="E237" s="467" t="s">
        <v>21</v>
      </c>
      <c r="F237" s="335" t="s">
        <v>419</v>
      </c>
      <c r="G237" s="334">
        <v>28622.5</v>
      </c>
      <c r="H237" s="451" t="s">
        <v>419</v>
      </c>
      <c r="I237" s="437">
        <v>28622.5</v>
      </c>
      <c r="J237" s="175"/>
      <c r="K237" s="16"/>
      <c r="L237" s="416" t="s">
        <v>443</v>
      </c>
      <c r="M237" s="419"/>
      <c r="N237" s="419" t="s">
        <v>23</v>
      </c>
      <c r="O237" s="499">
        <v>243344</v>
      </c>
      <c r="P237" s="502" t="s">
        <v>195</v>
      </c>
    </row>
    <row r="238" spans="1:16" ht="21" x14ac:dyDescent="0.35">
      <c r="A238" s="403"/>
      <c r="B238" s="61" t="s">
        <v>420</v>
      </c>
      <c r="C238" s="494"/>
      <c r="D238" s="494"/>
      <c r="E238" s="468"/>
      <c r="F238" s="458" t="s">
        <v>421</v>
      </c>
      <c r="G238" s="460">
        <v>31565</v>
      </c>
      <c r="H238" s="452"/>
      <c r="I238" s="412"/>
      <c r="J238" s="340" t="s">
        <v>22</v>
      </c>
      <c r="K238" s="18" t="s">
        <v>422</v>
      </c>
      <c r="L238" s="417"/>
      <c r="M238" s="482"/>
      <c r="N238" s="482"/>
      <c r="O238" s="500"/>
      <c r="P238" s="503"/>
    </row>
    <row r="239" spans="1:16" ht="21" x14ac:dyDescent="0.25">
      <c r="A239" s="403"/>
      <c r="B239" s="61"/>
      <c r="C239" s="494"/>
      <c r="D239" s="494"/>
      <c r="E239" s="468"/>
      <c r="F239" s="458"/>
      <c r="G239" s="460"/>
      <c r="H239" s="452"/>
      <c r="I239" s="412"/>
      <c r="J239" s="340" t="s">
        <v>24</v>
      </c>
      <c r="K239" s="16" t="s">
        <v>423</v>
      </c>
      <c r="L239" s="417"/>
      <c r="M239" s="482"/>
      <c r="N239" s="482"/>
      <c r="O239" s="500"/>
      <c r="P239" s="503"/>
    </row>
    <row r="240" spans="1:16" ht="21" x14ac:dyDescent="0.25">
      <c r="A240" s="404"/>
      <c r="B240" s="308"/>
      <c r="C240" s="487"/>
      <c r="D240" s="487"/>
      <c r="E240" s="469"/>
      <c r="F240" s="337" t="s">
        <v>424</v>
      </c>
      <c r="G240" s="339">
        <v>33170</v>
      </c>
      <c r="H240" s="453"/>
      <c r="I240" s="413"/>
      <c r="J240" s="263"/>
      <c r="K240" s="20"/>
      <c r="L240" s="418"/>
      <c r="M240" s="488"/>
      <c r="N240" s="488"/>
      <c r="O240" s="501"/>
      <c r="P240" s="504"/>
    </row>
    <row r="241" spans="1:21" ht="21" x14ac:dyDescent="0.25">
      <c r="A241" s="446">
        <v>58</v>
      </c>
      <c r="B241" s="58" t="s">
        <v>33</v>
      </c>
      <c r="C241" s="465">
        <v>9345000</v>
      </c>
      <c r="D241" s="465">
        <v>9393076</v>
      </c>
      <c r="E241" s="467" t="s">
        <v>34</v>
      </c>
      <c r="F241" s="335" t="s">
        <v>273</v>
      </c>
      <c r="G241" s="334">
        <v>8070000</v>
      </c>
      <c r="H241" s="451" t="s">
        <v>273</v>
      </c>
      <c r="I241" s="441">
        <v>8068796</v>
      </c>
      <c r="J241" s="41"/>
      <c r="K241" s="41"/>
      <c r="L241" s="416" t="s">
        <v>36</v>
      </c>
      <c r="M241" s="434" t="s">
        <v>23</v>
      </c>
      <c r="N241" s="422"/>
      <c r="O241" s="499">
        <v>243344</v>
      </c>
      <c r="P241" s="502" t="s">
        <v>195</v>
      </c>
    </row>
    <row r="242" spans="1:21" ht="21" x14ac:dyDescent="0.35">
      <c r="A242" s="447"/>
      <c r="B242" s="61" t="s">
        <v>37</v>
      </c>
      <c r="C242" s="466"/>
      <c r="D242" s="466"/>
      <c r="E242" s="468"/>
      <c r="F242" s="340" t="s">
        <v>262</v>
      </c>
      <c r="G242" s="338">
        <v>8198000</v>
      </c>
      <c r="H242" s="452"/>
      <c r="I242" s="442"/>
      <c r="J242" s="340"/>
      <c r="K242" s="18"/>
      <c r="L242" s="417"/>
      <c r="M242" s="483"/>
      <c r="N242" s="420"/>
      <c r="O242" s="500"/>
      <c r="P242" s="503"/>
    </row>
    <row r="243" spans="1:21" ht="21" x14ac:dyDescent="0.35">
      <c r="A243" s="447"/>
      <c r="B243" s="61" t="s">
        <v>428</v>
      </c>
      <c r="C243" s="466"/>
      <c r="D243" s="466"/>
      <c r="E243" s="468"/>
      <c r="F243" s="340" t="s">
        <v>429</v>
      </c>
      <c r="G243" s="338">
        <v>8220000</v>
      </c>
      <c r="H243" s="452"/>
      <c r="I243" s="442"/>
      <c r="J243" s="340" t="s">
        <v>22</v>
      </c>
      <c r="K243" s="18" t="s">
        <v>446</v>
      </c>
      <c r="L243" s="417"/>
      <c r="M243" s="483"/>
      <c r="N243" s="420"/>
      <c r="O243" s="500"/>
      <c r="P243" s="503"/>
    </row>
    <row r="244" spans="1:21" ht="21" x14ac:dyDescent="0.25">
      <c r="A244" s="447"/>
      <c r="B244" s="61"/>
      <c r="C244" s="466"/>
      <c r="D244" s="466"/>
      <c r="E244" s="468"/>
      <c r="F244" s="458" t="s">
        <v>232</v>
      </c>
      <c r="G244" s="460">
        <v>8400000</v>
      </c>
      <c r="H244" s="452"/>
      <c r="I244" s="442"/>
      <c r="J244" s="340" t="s">
        <v>24</v>
      </c>
      <c r="K244" s="16" t="s">
        <v>430</v>
      </c>
      <c r="L244" s="417"/>
      <c r="M244" s="483"/>
      <c r="N244" s="420"/>
      <c r="O244" s="500"/>
      <c r="P244" s="503"/>
    </row>
    <row r="245" spans="1:21" ht="21" x14ac:dyDescent="0.25">
      <c r="A245" s="447"/>
      <c r="B245" s="61"/>
      <c r="C245" s="466"/>
      <c r="D245" s="466"/>
      <c r="E245" s="468"/>
      <c r="F245" s="458"/>
      <c r="G245" s="460"/>
      <c r="H245" s="452"/>
      <c r="I245" s="442"/>
      <c r="J245" s="311"/>
      <c r="K245" s="312"/>
      <c r="L245" s="417"/>
      <c r="M245" s="483"/>
      <c r="N245" s="420"/>
      <c r="O245" s="500"/>
      <c r="P245" s="503"/>
    </row>
    <row r="246" spans="1:21" ht="21" x14ac:dyDescent="0.25">
      <c r="A246" s="447"/>
      <c r="B246" s="61"/>
      <c r="C246" s="466"/>
      <c r="D246" s="466"/>
      <c r="E246" s="469"/>
      <c r="F246" s="341" t="s">
        <v>205</v>
      </c>
      <c r="G246" s="339">
        <v>9191000</v>
      </c>
      <c r="H246" s="453"/>
      <c r="I246" s="443"/>
      <c r="J246" s="54"/>
      <c r="K246" s="54"/>
      <c r="L246" s="418"/>
      <c r="M246" s="484"/>
      <c r="N246" s="421"/>
      <c r="O246" s="501"/>
      <c r="P246" s="504"/>
    </row>
    <row r="247" spans="1:21" ht="21" x14ac:dyDescent="0.25">
      <c r="A247" s="446">
        <v>59</v>
      </c>
      <c r="B247" s="58" t="s">
        <v>431</v>
      </c>
      <c r="C247" s="487">
        <v>2176000</v>
      </c>
      <c r="D247" s="487">
        <v>1900000</v>
      </c>
      <c r="E247" s="467" t="s">
        <v>34</v>
      </c>
      <c r="F247" s="333" t="s">
        <v>432</v>
      </c>
      <c r="G247" s="334">
        <v>890000</v>
      </c>
      <c r="H247" s="409" t="s">
        <v>432</v>
      </c>
      <c r="I247" s="441">
        <v>890000</v>
      </c>
      <c r="J247" s="41"/>
      <c r="K247" s="41"/>
      <c r="L247" s="416" t="s">
        <v>174</v>
      </c>
      <c r="M247" s="434" t="s">
        <v>23</v>
      </c>
      <c r="N247" s="422"/>
      <c r="O247" s="499">
        <v>243344</v>
      </c>
      <c r="P247" s="502" t="s">
        <v>195</v>
      </c>
    </row>
    <row r="248" spans="1:21" ht="21" x14ac:dyDescent="0.35">
      <c r="A248" s="447"/>
      <c r="B248" s="61" t="s">
        <v>433</v>
      </c>
      <c r="C248" s="466"/>
      <c r="D248" s="466"/>
      <c r="E248" s="468"/>
      <c r="F248" s="340" t="s">
        <v>434</v>
      </c>
      <c r="G248" s="338">
        <v>1144900</v>
      </c>
      <c r="H248" s="410"/>
      <c r="I248" s="442"/>
      <c r="J248" s="340"/>
      <c r="K248" s="18"/>
      <c r="L248" s="417"/>
      <c r="M248" s="483"/>
      <c r="N248" s="420"/>
      <c r="O248" s="500"/>
      <c r="P248" s="503"/>
    </row>
    <row r="249" spans="1:21" ht="21" x14ac:dyDescent="0.35">
      <c r="A249" s="447"/>
      <c r="B249" s="61" t="s">
        <v>435</v>
      </c>
      <c r="C249" s="466"/>
      <c r="D249" s="466"/>
      <c r="E249" s="468"/>
      <c r="F249" s="336" t="s">
        <v>436</v>
      </c>
      <c r="G249" s="338">
        <v>1262065</v>
      </c>
      <c r="H249" s="410"/>
      <c r="I249" s="442"/>
      <c r="J249" s="340" t="s">
        <v>22</v>
      </c>
      <c r="K249" s="18" t="s">
        <v>437</v>
      </c>
      <c r="L249" s="417"/>
      <c r="M249" s="483"/>
      <c r="N249" s="420"/>
      <c r="O249" s="500"/>
      <c r="P249" s="503"/>
    </row>
    <row r="250" spans="1:21" ht="21" x14ac:dyDescent="0.25">
      <c r="A250" s="447"/>
      <c r="B250" s="61"/>
      <c r="C250" s="466"/>
      <c r="D250" s="466"/>
      <c r="E250" s="468"/>
      <c r="F250" s="458" t="s">
        <v>438</v>
      </c>
      <c r="G250" s="460">
        <v>1385000</v>
      </c>
      <c r="H250" s="410"/>
      <c r="I250" s="442"/>
      <c r="J250" s="340" t="s">
        <v>24</v>
      </c>
      <c r="K250" s="16" t="s">
        <v>439</v>
      </c>
      <c r="L250" s="417"/>
      <c r="M250" s="483"/>
      <c r="N250" s="420"/>
      <c r="O250" s="500"/>
      <c r="P250" s="503"/>
    </row>
    <row r="251" spans="1:21" ht="21" x14ac:dyDescent="0.25">
      <c r="A251" s="447"/>
      <c r="B251" s="61"/>
      <c r="C251" s="466"/>
      <c r="D251" s="466"/>
      <c r="E251" s="468"/>
      <c r="F251" s="458"/>
      <c r="G251" s="460"/>
      <c r="H251" s="410"/>
      <c r="I251" s="442"/>
      <c r="J251" s="311"/>
      <c r="K251" s="312"/>
      <c r="L251" s="417"/>
      <c r="M251" s="483"/>
      <c r="N251" s="420"/>
      <c r="O251" s="500"/>
      <c r="P251" s="503"/>
    </row>
    <row r="252" spans="1:21" ht="21" x14ac:dyDescent="0.25">
      <c r="A252" s="448"/>
      <c r="B252" s="63"/>
      <c r="C252" s="466"/>
      <c r="D252" s="466"/>
      <c r="E252" s="469"/>
      <c r="F252" s="341" t="s">
        <v>440</v>
      </c>
      <c r="G252" s="339">
        <v>1700000</v>
      </c>
      <c r="H252" s="411"/>
      <c r="I252" s="443"/>
      <c r="J252" s="42"/>
      <c r="K252" s="42"/>
      <c r="L252" s="418"/>
      <c r="M252" s="484"/>
      <c r="N252" s="421"/>
      <c r="O252" s="501"/>
      <c r="P252" s="504"/>
    </row>
    <row r="253" spans="1:21" ht="21" x14ac:dyDescent="0.25">
      <c r="A253" s="446">
        <v>60</v>
      </c>
      <c r="B253" s="58" t="s">
        <v>33</v>
      </c>
      <c r="C253" s="465">
        <v>4672000</v>
      </c>
      <c r="D253" s="465">
        <v>3457701</v>
      </c>
      <c r="E253" s="467" t="s">
        <v>34</v>
      </c>
      <c r="F253" s="357" t="s">
        <v>262</v>
      </c>
      <c r="G253" s="356">
        <v>2985000</v>
      </c>
      <c r="H253" s="451" t="s">
        <v>262</v>
      </c>
      <c r="I253" s="441">
        <v>2984373</v>
      </c>
      <c r="J253" s="41"/>
      <c r="K253" s="41"/>
      <c r="L253" s="416" t="s">
        <v>36</v>
      </c>
      <c r="M253" s="434" t="s">
        <v>23</v>
      </c>
      <c r="N253" s="422"/>
      <c r="O253" s="499">
        <v>243374</v>
      </c>
      <c r="P253" s="502" t="s">
        <v>195</v>
      </c>
    </row>
    <row r="254" spans="1:21" ht="21" x14ac:dyDescent="0.35">
      <c r="A254" s="447"/>
      <c r="B254" s="61" t="s">
        <v>37</v>
      </c>
      <c r="C254" s="466"/>
      <c r="D254" s="466"/>
      <c r="E254" s="468"/>
      <c r="F254" s="359" t="s">
        <v>448</v>
      </c>
      <c r="G254" s="358">
        <v>3265000</v>
      </c>
      <c r="H254" s="452"/>
      <c r="I254" s="442"/>
      <c r="J254" s="359" t="s">
        <v>22</v>
      </c>
      <c r="K254" s="18" t="s">
        <v>449</v>
      </c>
      <c r="L254" s="417"/>
      <c r="M254" s="483"/>
      <c r="N254" s="420"/>
      <c r="O254" s="500"/>
      <c r="P254" s="503"/>
      <c r="U254" s="165" t="str">
        <f>+I189</f>
        <v>44,720.00 (ไม่เข้าร่วมระบบภาษีมูลค่าเพิ่ม)</v>
      </c>
    </row>
    <row r="255" spans="1:21" ht="21" x14ac:dyDescent="0.25">
      <c r="A255" s="447"/>
      <c r="B255" s="61" t="s">
        <v>450</v>
      </c>
      <c r="C255" s="466"/>
      <c r="D255" s="466"/>
      <c r="E255" s="468"/>
      <c r="F255" s="359" t="s">
        <v>205</v>
      </c>
      <c r="G255" s="358">
        <v>3353969</v>
      </c>
      <c r="H255" s="452"/>
      <c r="I255" s="442"/>
      <c r="J255" s="359" t="s">
        <v>24</v>
      </c>
      <c r="K255" s="16" t="s">
        <v>451</v>
      </c>
      <c r="L255" s="417"/>
      <c r="M255" s="483"/>
      <c r="N255" s="420"/>
      <c r="O255" s="500"/>
      <c r="P255" s="503"/>
    </row>
    <row r="256" spans="1:21" ht="21" x14ac:dyDescent="0.25">
      <c r="A256" s="447"/>
      <c r="B256" s="63"/>
      <c r="C256" s="466"/>
      <c r="D256" s="466"/>
      <c r="E256" s="469"/>
      <c r="F256" s="361"/>
      <c r="G256" s="362"/>
      <c r="H256" s="452"/>
      <c r="I256" s="442"/>
      <c r="J256" s="360"/>
      <c r="K256" s="20"/>
      <c r="L256" s="418"/>
      <c r="M256" s="484"/>
      <c r="N256" s="421"/>
      <c r="O256" s="501"/>
      <c r="P256" s="504"/>
    </row>
    <row r="257" spans="1:19" ht="21" x14ac:dyDescent="0.25">
      <c r="A257" s="430">
        <v>61</v>
      </c>
      <c r="B257" s="58" t="s">
        <v>33</v>
      </c>
      <c r="C257" s="465">
        <v>4672000</v>
      </c>
      <c r="D257" s="465">
        <v>3476671</v>
      </c>
      <c r="E257" s="467" t="s">
        <v>34</v>
      </c>
      <c r="F257" s="409" t="s">
        <v>205</v>
      </c>
      <c r="G257" s="437">
        <v>2965965</v>
      </c>
      <c r="H257" s="455" t="s">
        <v>205</v>
      </c>
      <c r="I257" s="441">
        <v>2964778</v>
      </c>
      <c r="J257" s="41"/>
      <c r="K257" s="41"/>
      <c r="L257" s="416" t="s">
        <v>36</v>
      </c>
      <c r="M257" s="434" t="s">
        <v>23</v>
      </c>
      <c r="N257" s="422"/>
      <c r="O257" s="499">
        <v>243405</v>
      </c>
      <c r="P257" s="502" t="s">
        <v>195</v>
      </c>
    </row>
    <row r="258" spans="1:19" ht="21" x14ac:dyDescent="0.35">
      <c r="A258" s="403"/>
      <c r="B258" s="61" t="s">
        <v>37</v>
      </c>
      <c r="C258" s="466"/>
      <c r="D258" s="466"/>
      <c r="E258" s="468"/>
      <c r="F258" s="410"/>
      <c r="G258" s="412"/>
      <c r="H258" s="456"/>
      <c r="I258" s="442"/>
      <c r="J258" s="380" t="s">
        <v>22</v>
      </c>
      <c r="K258" s="18" t="s">
        <v>457</v>
      </c>
      <c r="L258" s="417"/>
      <c r="M258" s="483"/>
      <c r="N258" s="420"/>
      <c r="O258" s="500"/>
      <c r="P258" s="503"/>
    </row>
    <row r="259" spans="1:19" ht="21" x14ac:dyDescent="0.25">
      <c r="A259" s="403"/>
      <c r="B259" s="61" t="s">
        <v>458</v>
      </c>
      <c r="C259" s="466"/>
      <c r="D259" s="466"/>
      <c r="E259" s="468"/>
      <c r="F259" s="468" t="s">
        <v>262</v>
      </c>
      <c r="G259" s="460">
        <v>3155555</v>
      </c>
      <c r="H259" s="456"/>
      <c r="I259" s="442"/>
      <c r="J259" s="380" t="s">
        <v>24</v>
      </c>
      <c r="K259" s="16" t="s">
        <v>459</v>
      </c>
      <c r="L259" s="417"/>
      <c r="M259" s="483"/>
      <c r="N259" s="420"/>
      <c r="O259" s="500"/>
      <c r="P259" s="503"/>
    </row>
    <row r="260" spans="1:19" ht="21" x14ac:dyDescent="0.25">
      <c r="A260" s="404"/>
      <c r="B260" s="382"/>
      <c r="C260" s="466"/>
      <c r="D260" s="466"/>
      <c r="E260" s="469"/>
      <c r="F260" s="469"/>
      <c r="G260" s="461"/>
      <c r="H260" s="457"/>
      <c r="I260" s="442"/>
      <c r="J260" s="54"/>
      <c r="K260" s="54"/>
      <c r="L260" s="418"/>
      <c r="M260" s="484"/>
      <c r="N260" s="421"/>
      <c r="O260" s="501"/>
      <c r="P260" s="504"/>
    </row>
    <row r="261" spans="1:19" ht="21" x14ac:dyDescent="0.25">
      <c r="A261" s="430">
        <v>62</v>
      </c>
      <c r="B261" s="58" t="s">
        <v>33</v>
      </c>
      <c r="C261" s="465">
        <v>4672000</v>
      </c>
      <c r="D261" s="465">
        <v>2896881</v>
      </c>
      <c r="E261" s="467" t="s">
        <v>34</v>
      </c>
      <c r="F261" s="378" t="s">
        <v>448</v>
      </c>
      <c r="G261" s="377">
        <v>2545000</v>
      </c>
      <c r="H261" s="451" t="s">
        <v>448</v>
      </c>
      <c r="I261" s="441">
        <v>2544608</v>
      </c>
      <c r="J261" s="41"/>
      <c r="K261" s="41"/>
      <c r="L261" s="416" t="s">
        <v>36</v>
      </c>
      <c r="M261" s="434" t="s">
        <v>23</v>
      </c>
      <c r="N261" s="422"/>
      <c r="O261" s="499">
        <v>243405</v>
      </c>
      <c r="P261" s="502" t="s">
        <v>195</v>
      </c>
    </row>
    <row r="262" spans="1:19" ht="21" x14ac:dyDescent="0.35">
      <c r="A262" s="403"/>
      <c r="B262" s="61" t="s">
        <v>37</v>
      </c>
      <c r="C262" s="466"/>
      <c r="D262" s="466"/>
      <c r="E262" s="468"/>
      <c r="F262" s="380" t="s">
        <v>262</v>
      </c>
      <c r="G262" s="379">
        <v>2598888</v>
      </c>
      <c r="H262" s="452"/>
      <c r="I262" s="442"/>
      <c r="J262" s="380" t="s">
        <v>22</v>
      </c>
      <c r="K262" s="18" t="s">
        <v>460</v>
      </c>
      <c r="L262" s="417"/>
      <c r="M262" s="483"/>
      <c r="N262" s="420"/>
      <c r="O262" s="500"/>
      <c r="P262" s="503"/>
    </row>
    <row r="263" spans="1:19" ht="21" x14ac:dyDescent="0.25">
      <c r="A263" s="403"/>
      <c r="B263" s="61" t="s">
        <v>461</v>
      </c>
      <c r="C263" s="466"/>
      <c r="D263" s="466"/>
      <c r="E263" s="468"/>
      <c r="F263" s="380" t="s">
        <v>205</v>
      </c>
      <c r="G263" s="379">
        <v>2818665</v>
      </c>
      <c r="H263" s="452"/>
      <c r="I263" s="442"/>
      <c r="J263" s="380" t="s">
        <v>24</v>
      </c>
      <c r="K263" s="16" t="s">
        <v>462</v>
      </c>
      <c r="L263" s="417"/>
      <c r="M263" s="483"/>
      <c r="N263" s="420"/>
      <c r="O263" s="500"/>
      <c r="P263" s="503"/>
    </row>
    <row r="264" spans="1:19" ht="21" x14ac:dyDescent="0.25">
      <c r="A264" s="404"/>
      <c r="B264" s="63"/>
      <c r="C264" s="466"/>
      <c r="D264" s="466"/>
      <c r="E264" s="469"/>
      <c r="F264" s="361"/>
      <c r="G264" s="362"/>
      <c r="H264" s="453"/>
      <c r="I264" s="443"/>
      <c r="J264" s="381"/>
      <c r="K264" s="20"/>
      <c r="L264" s="418"/>
      <c r="M264" s="484"/>
      <c r="N264" s="421"/>
      <c r="O264" s="501"/>
      <c r="P264" s="504"/>
    </row>
    <row r="265" spans="1:19" ht="21" x14ac:dyDescent="0.35">
      <c r="A265" s="383"/>
      <c r="B265" s="407" t="s">
        <v>465</v>
      </c>
      <c r="C265" s="407"/>
      <c r="D265" s="407"/>
      <c r="E265" s="407"/>
      <c r="F265" s="407"/>
      <c r="G265" s="407"/>
      <c r="H265" s="408"/>
      <c r="I265" s="26">
        <f>SUM(I8:I264)+387100+44720</f>
        <v>101823174.44</v>
      </c>
      <c r="S265" s="165">
        <f>SUM(S65:S73)</f>
        <v>101823174.44</v>
      </c>
    </row>
  </sheetData>
  <mergeCells count="839">
    <mergeCell ref="P225:P228"/>
    <mergeCell ref="O197:O201"/>
    <mergeCell ref="P197:P201"/>
    <mergeCell ref="O210:O214"/>
    <mergeCell ref="P210:P214"/>
    <mergeCell ref="O215:O219"/>
    <mergeCell ref="P215:P219"/>
    <mergeCell ref="O220:O224"/>
    <mergeCell ref="P220:P224"/>
    <mergeCell ref="P185:P188"/>
    <mergeCell ref="O189:O192"/>
    <mergeCell ref="P189:P192"/>
    <mergeCell ref="O193:O196"/>
    <mergeCell ref="P193:P196"/>
    <mergeCell ref="O202:O205"/>
    <mergeCell ref="P202:P205"/>
    <mergeCell ref="O206:O209"/>
    <mergeCell ref="P206:P209"/>
    <mergeCell ref="L210:L214"/>
    <mergeCell ref="M210:M214"/>
    <mergeCell ref="L215:L219"/>
    <mergeCell ref="M215:M219"/>
    <mergeCell ref="L220:L224"/>
    <mergeCell ref="M220:M224"/>
    <mergeCell ref="L225:L228"/>
    <mergeCell ref="M225:M228"/>
    <mergeCell ref="O185:O188"/>
    <mergeCell ref="O225:O228"/>
    <mergeCell ref="L197:L201"/>
    <mergeCell ref="M197:M201"/>
    <mergeCell ref="N197:N201"/>
    <mergeCell ref="L202:L205"/>
    <mergeCell ref="M202:M205"/>
    <mergeCell ref="N202:N205"/>
    <mergeCell ref="L206:L209"/>
    <mergeCell ref="M206:M209"/>
    <mergeCell ref="N206:N209"/>
    <mergeCell ref="L185:L188"/>
    <mergeCell ref="M185:M188"/>
    <mergeCell ref="N185:N188"/>
    <mergeCell ref="L189:L192"/>
    <mergeCell ref="M189:M192"/>
    <mergeCell ref="N189:N192"/>
    <mergeCell ref="L193:L196"/>
    <mergeCell ref="M193:M196"/>
    <mergeCell ref="N193:N196"/>
    <mergeCell ref="A220:A224"/>
    <mergeCell ref="C220:C224"/>
    <mergeCell ref="D220:D224"/>
    <mergeCell ref="E220:E224"/>
    <mergeCell ref="H220:H224"/>
    <mergeCell ref="I220:I224"/>
    <mergeCell ref="F223:F224"/>
    <mergeCell ref="G223:G224"/>
    <mergeCell ref="J202:J205"/>
    <mergeCell ref="K202:K203"/>
    <mergeCell ref="K204:K205"/>
    <mergeCell ref="F206:F209"/>
    <mergeCell ref="G206:G209"/>
    <mergeCell ref="H206:H209"/>
    <mergeCell ref="I206:I209"/>
    <mergeCell ref="J206:J209"/>
    <mergeCell ref="K206:K207"/>
    <mergeCell ref="K208:K209"/>
    <mergeCell ref="A202:A209"/>
    <mergeCell ref="B202:B209"/>
    <mergeCell ref="A225:A228"/>
    <mergeCell ref="C225:C228"/>
    <mergeCell ref="D225:D228"/>
    <mergeCell ref="E225:E228"/>
    <mergeCell ref="H225:H228"/>
    <mergeCell ref="I225:I228"/>
    <mergeCell ref="F227:F228"/>
    <mergeCell ref="G227:G228"/>
    <mergeCell ref="A210:A214"/>
    <mergeCell ref="C210:C214"/>
    <mergeCell ref="D210:D214"/>
    <mergeCell ref="E210:E214"/>
    <mergeCell ref="F210:F211"/>
    <mergeCell ref="G210:G211"/>
    <mergeCell ref="H210:H214"/>
    <mergeCell ref="I210:I214"/>
    <mergeCell ref="A215:A219"/>
    <mergeCell ref="C215:C219"/>
    <mergeCell ref="D215:D219"/>
    <mergeCell ref="E215:E219"/>
    <mergeCell ref="H215:H219"/>
    <mergeCell ref="I215:I219"/>
    <mergeCell ref="F217:F218"/>
    <mergeCell ref="G217:G218"/>
    <mergeCell ref="C202:C209"/>
    <mergeCell ref="D202:D209"/>
    <mergeCell ref="E202:E209"/>
    <mergeCell ref="F202:F205"/>
    <mergeCell ref="G202:G205"/>
    <mergeCell ref="H202:H205"/>
    <mergeCell ref="I202:I205"/>
    <mergeCell ref="A193:A196"/>
    <mergeCell ref="C193:C196"/>
    <mergeCell ref="D193:D196"/>
    <mergeCell ref="E193:E196"/>
    <mergeCell ref="F193:F196"/>
    <mergeCell ref="G193:G196"/>
    <mergeCell ref="H193:H196"/>
    <mergeCell ref="I193:I196"/>
    <mergeCell ref="A197:A201"/>
    <mergeCell ref="C197:C201"/>
    <mergeCell ref="D197:D201"/>
    <mergeCell ref="E197:E201"/>
    <mergeCell ref="F197:F198"/>
    <mergeCell ref="G197:G198"/>
    <mergeCell ref="H197:H201"/>
    <mergeCell ref="I197:I201"/>
    <mergeCell ref="F199:F200"/>
    <mergeCell ref="G199:G200"/>
    <mergeCell ref="A185:A188"/>
    <mergeCell ref="C185:C188"/>
    <mergeCell ref="D185:D188"/>
    <mergeCell ref="E185:E188"/>
    <mergeCell ref="F185:F188"/>
    <mergeCell ref="G185:G188"/>
    <mergeCell ref="H185:H188"/>
    <mergeCell ref="I185:I188"/>
    <mergeCell ref="A189:A192"/>
    <mergeCell ref="C189:C192"/>
    <mergeCell ref="D189:D192"/>
    <mergeCell ref="E189:E192"/>
    <mergeCell ref="F189:F190"/>
    <mergeCell ref="G189:G190"/>
    <mergeCell ref="H189:H192"/>
    <mergeCell ref="I189:I192"/>
    <mergeCell ref="O154:O156"/>
    <mergeCell ref="P154:P156"/>
    <mergeCell ref="O157:O160"/>
    <mergeCell ref="P157:P160"/>
    <mergeCell ref="O161:O164"/>
    <mergeCell ref="P161:P164"/>
    <mergeCell ref="O165:O168"/>
    <mergeCell ref="P165:P168"/>
    <mergeCell ref="O169:O172"/>
    <mergeCell ref="P169:P172"/>
    <mergeCell ref="A173:A176"/>
    <mergeCell ref="O173:O176"/>
    <mergeCell ref="P173:P176"/>
    <mergeCell ref="O177:O180"/>
    <mergeCell ref="P177:P180"/>
    <mergeCell ref="O181:O184"/>
    <mergeCell ref="P181:P184"/>
    <mergeCell ref="M177:M180"/>
    <mergeCell ref="N177:N180"/>
    <mergeCell ref="M181:M184"/>
    <mergeCell ref="N181:N184"/>
    <mergeCell ref="A177:A180"/>
    <mergeCell ref="C177:C180"/>
    <mergeCell ref="D177:D180"/>
    <mergeCell ref="E177:E180"/>
    <mergeCell ref="F177:F180"/>
    <mergeCell ref="G177:G180"/>
    <mergeCell ref="H177:H180"/>
    <mergeCell ref="I177:I180"/>
    <mergeCell ref="L177:L180"/>
    <mergeCell ref="A181:A184"/>
    <mergeCell ref="C181:C184"/>
    <mergeCell ref="D181:D184"/>
    <mergeCell ref="E181:E184"/>
    <mergeCell ref="F181:F182"/>
    <mergeCell ref="G181:G182"/>
    <mergeCell ref="H181:H184"/>
    <mergeCell ref="I181:I184"/>
    <mergeCell ref="L181:L184"/>
    <mergeCell ref="F183:F184"/>
    <mergeCell ref="G183:G184"/>
    <mergeCell ref="C173:C176"/>
    <mergeCell ref="D173:D176"/>
    <mergeCell ref="E173:E176"/>
    <mergeCell ref="H173:H176"/>
    <mergeCell ref="I173:I176"/>
    <mergeCell ref="L173:L176"/>
    <mergeCell ref="M173:M176"/>
    <mergeCell ref="N173:N176"/>
    <mergeCell ref="F174:F175"/>
    <mergeCell ref="G174:G175"/>
    <mergeCell ref="N169:N172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5:M168"/>
    <mergeCell ref="N165:N168"/>
    <mergeCell ref="M169:M172"/>
    <mergeCell ref="M157:M160"/>
    <mergeCell ref="N157:N160"/>
    <mergeCell ref="A161:A164"/>
    <mergeCell ref="C161:C164"/>
    <mergeCell ref="D161:D164"/>
    <mergeCell ref="E161:E164"/>
    <mergeCell ref="H161:H164"/>
    <mergeCell ref="I161:I164"/>
    <mergeCell ref="L161:L164"/>
    <mergeCell ref="M161:M164"/>
    <mergeCell ref="N161:N164"/>
    <mergeCell ref="F162:F163"/>
    <mergeCell ref="G162:G163"/>
    <mergeCell ref="A157:A160"/>
    <mergeCell ref="C157:C160"/>
    <mergeCell ref="D157:D160"/>
    <mergeCell ref="E157:E160"/>
    <mergeCell ref="F157:F160"/>
    <mergeCell ref="G157:G160"/>
    <mergeCell ref="H157:H160"/>
    <mergeCell ref="I157:I160"/>
    <mergeCell ref="L157:L160"/>
    <mergeCell ref="A154:A156"/>
    <mergeCell ref="C154:C156"/>
    <mergeCell ref="D154:D156"/>
    <mergeCell ref="E154:E156"/>
    <mergeCell ref="H154:H156"/>
    <mergeCell ref="I154:I156"/>
    <mergeCell ref="L154:L156"/>
    <mergeCell ref="M154:M156"/>
    <mergeCell ref="N154:N156"/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M150:M153"/>
    <mergeCell ref="N150:N153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  <mergeCell ref="A229:A232"/>
    <mergeCell ref="C229:C232"/>
    <mergeCell ref="D229:D232"/>
    <mergeCell ref="E229:E232"/>
    <mergeCell ref="F229:F232"/>
    <mergeCell ref="G229:G232"/>
    <mergeCell ref="H229:H232"/>
    <mergeCell ref="I229:I232"/>
    <mergeCell ref="L229:L232"/>
    <mergeCell ref="M237:M240"/>
    <mergeCell ref="N237:N240"/>
    <mergeCell ref="F238:F239"/>
    <mergeCell ref="G238:G239"/>
    <mergeCell ref="A233:A236"/>
    <mergeCell ref="C233:C236"/>
    <mergeCell ref="D233:D236"/>
    <mergeCell ref="E233:E236"/>
    <mergeCell ref="F233:F236"/>
    <mergeCell ref="G233:G236"/>
    <mergeCell ref="H233:H236"/>
    <mergeCell ref="I233:I236"/>
    <mergeCell ref="L233:L236"/>
    <mergeCell ref="F244:F245"/>
    <mergeCell ref="G244:G245"/>
    <mergeCell ref="A237:A240"/>
    <mergeCell ref="C237:C240"/>
    <mergeCell ref="D237:D240"/>
    <mergeCell ref="E237:E240"/>
    <mergeCell ref="H237:H240"/>
    <mergeCell ref="I237:I240"/>
    <mergeCell ref="L237:L240"/>
    <mergeCell ref="M229:M232"/>
    <mergeCell ref="N229:N232"/>
    <mergeCell ref="M233:M236"/>
    <mergeCell ref="N233:N236"/>
    <mergeCell ref="A247:A252"/>
    <mergeCell ref="C247:C252"/>
    <mergeCell ref="D247:D252"/>
    <mergeCell ref="E247:E252"/>
    <mergeCell ref="H247:H252"/>
    <mergeCell ref="I247:I252"/>
    <mergeCell ref="L247:L252"/>
    <mergeCell ref="M247:M252"/>
    <mergeCell ref="N247:N252"/>
    <mergeCell ref="F250:F251"/>
    <mergeCell ref="G250:G251"/>
    <mergeCell ref="A241:A246"/>
    <mergeCell ref="C241:C246"/>
    <mergeCell ref="D241:D246"/>
    <mergeCell ref="E241:E246"/>
    <mergeCell ref="H241:H246"/>
    <mergeCell ref="I241:I246"/>
    <mergeCell ref="L241:L246"/>
    <mergeCell ref="M241:M246"/>
    <mergeCell ref="N241:N246"/>
    <mergeCell ref="O229:O232"/>
    <mergeCell ref="P229:P232"/>
    <mergeCell ref="O233:O236"/>
    <mergeCell ref="P233:P236"/>
    <mergeCell ref="O237:O240"/>
    <mergeCell ref="P237:P240"/>
    <mergeCell ref="O241:O246"/>
    <mergeCell ref="P241:P246"/>
    <mergeCell ref="O247:O252"/>
    <mergeCell ref="P247:P252"/>
    <mergeCell ref="O253:O256"/>
    <mergeCell ref="P253:P256"/>
    <mergeCell ref="A253:A256"/>
    <mergeCell ref="C253:C256"/>
    <mergeCell ref="D253:D256"/>
    <mergeCell ref="E253:E256"/>
    <mergeCell ref="H253:H256"/>
    <mergeCell ref="I253:I256"/>
    <mergeCell ref="L253:L256"/>
    <mergeCell ref="M253:M256"/>
    <mergeCell ref="N253:N256"/>
    <mergeCell ref="A257:A260"/>
    <mergeCell ref="C257:C260"/>
    <mergeCell ref="D257:D260"/>
    <mergeCell ref="E257:E260"/>
    <mergeCell ref="F257:F258"/>
    <mergeCell ref="G257:G258"/>
    <mergeCell ref="H257:H260"/>
    <mergeCell ref="I257:I260"/>
    <mergeCell ref="L257:L260"/>
    <mergeCell ref="A261:A264"/>
    <mergeCell ref="C261:C264"/>
    <mergeCell ref="D261:D264"/>
    <mergeCell ref="E261:E264"/>
    <mergeCell ref="H261:H264"/>
    <mergeCell ref="I261:I264"/>
    <mergeCell ref="L261:L264"/>
    <mergeCell ref="M261:M264"/>
    <mergeCell ref="N261:N264"/>
    <mergeCell ref="B265:H265"/>
    <mergeCell ref="O257:O260"/>
    <mergeCell ref="P257:P260"/>
    <mergeCell ref="O261:O264"/>
    <mergeCell ref="P261:P264"/>
    <mergeCell ref="M257:M260"/>
    <mergeCell ref="N257:N260"/>
    <mergeCell ref="F259:F260"/>
    <mergeCell ref="G259:G260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BI55"/>
  <sheetViews>
    <sheetView topLeftCell="J4" zoomScale="70" zoomScaleNormal="70" zoomScaleSheetLayoutView="100" workbookViewId="0">
      <pane ySplit="4" topLeftCell="A8" activePane="bottomLeft" state="frozen"/>
      <selection activeCell="R4" sqref="R4"/>
      <selection pane="bottomLeft" activeCell="U6" sqref="U6:U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61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61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61" x14ac:dyDescent="0.3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</row>
    <row r="5" spans="1:61" ht="33.75" customHeight="1" x14ac:dyDescent="0.3">
      <c r="A5" s="364"/>
      <c r="B5" s="364"/>
      <c r="C5" s="364"/>
      <c r="D5" s="364"/>
      <c r="E5" s="364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243285</v>
      </c>
      <c r="O5" s="388"/>
      <c r="P5" s="399">
        <v>243313</v>
      </c>
      <c r="Q5" s="388"/>
      <c r="R5" s="399">
        <v>243344</v>
      </c>
      <c r="S5" s="388"/>
      <c r="T5" s="399">
        <v>243374</v>
      </c>
      <c r="U5" s="388"/>
      <c r="V5" s="399">
        <v>243405</v>
      </c>
      <c r="W5" s="388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463</v>
      </c>
      <c r="AE5" s="395"/>
      <c r="AF5" s="396"/>
    </row>
    <row r="6" spans="1:61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61" s="73" customFormat="1" ht="54" customHeight="1" x14ac:dyDescent="0.2">
      <c r="A7" s="388"/>
      <c r="B7" s="388"/>
      <c r="C7" s="365" t="s">
        <v>146</v>
      </c>
      <c r="D7" s="366" t="s">
        <v>141</v>
      </c>
      <c r="E7" s="366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63"/>
      <c r="B47" s="363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5148958.878504673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95165490.141588792</v>
      </c>
      <c r="AE47" s="92">
        <f>SUM(AE9:AE39)</f>
        <v>85395365.318224296</v>
      </c>
      <c r="AF47" s="118">
        <f>AE47/AD47</f>
        <v>0.89733542265343935</v>
      </c>
    </row>
    <row r="48" spans="1:32" s="119" customFormat="1" x14ac:dyDescent="0.3">
      <c r="A48" s="364"/>
      <c r="B48" s="36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2:N16"/>
  <sheetViews>
    <sheetView zoomScale="70" zoomScaleNormal="70" workbookViewId="0">
      <selection activeCell="A8" sqref="A8:N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455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367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34"/>
    </row>
    <row r="4" spans="1:14" x14ac:dyDescent="0.35">
      <c r="A4" s="429" t="s">
        <v>456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34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4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75" t="s">
        <v>11</v>
      </c>
      <c r="M6" s="476" t="s">
        <v>12</v>
      </c>
      <c r="N6" s="477"/>
    </row>
    <row r="7" spans="1:14" ht="63" x14ac:dyDescent="0.35">
      <c r="A7" s="462"/>
      <c r="B7" s="472"/>
      <c r="C7" s="6" t="s">
        <v>13</v>
      </c>
      <c r="D7" s="7" t="s">
        <v>14</v>
      </c>
      <c r="E7" s="472"/>
      <c r="F7" s="369" t="s">
        <v>15</v>
      </c>
      <c r="G7" s="371" t="s">
        <v>16</v>
      </c>
      <c r="H7" s="368" t="s">
        <v>17</v>
      </c>
      <c r="I7" s="11" t="s">
        <v>18</v>
      </c>
      <c r="J7" s="409"/>
      <c r="K7" s="409"/>
      <c r="L7" s="475"/>
      <c r="M7" s="376" t="s">
        <v>19</v>
      </c>
      <c r="N7" s="375" t="s">
        <v>20</v>
      </c>
    </row>
    <row r="8" spans="1:14" x14ac:dyDescent="0.35">
      <c r="A8" s="462">
        <v>1</v>
      </c>
      <c r="B8" s="58" t="s">
        <v>33</v>
      </c>
      <c r="C8" s="465">
        <v>4672000</v>
      </c>
      <c r="D8" s="465">
        <v>3476671</v>
      </c>
      <c r="E8" s="467" t="s">
        <v>34</v>
      </c>
      <c r="F8" s="409" t="s">
        <v>205</v>
      </c>
      <c r="G8" s="437">
        <v>2965965</v>
      </c>
      <c r="H8" s="455" t="s">
        <v>205</v>
      </c>
      <c r="I8" s="441">
        <v>2964778</v>
      </c>
      <c r="J8" s="41"/>
      <c r="K8" s="41"/>
      <c r="L8" s="416" t="s">
        <v>36</v>
      </c>
      <c r="M8" s="434" t="s">
        <v>23</v>
      </c>
      <c r="N8" s="422"/>
    </row>
    <row r="9" spans="1:14" x14ac:dyDescent="0.35">
      <c r="A9" s="463"/>
      <c r="B9" s="61" t="s">
        <v>37</v>
      </c>
      <c r="C9" s="466"/>
      <c r="D9" s="466"/>
      <c r="E9" s="468"/>
      <c r="F9" s="410"/>
      <c r="G9" s="412"/>
      <c r="H9" s="456"/>
      <c r="I9" s="442"/>
      <c r="J9" s="373" t="s">
        <v>22</v>
      </c>
      <c r="K9" s="18" t="s">
        <v>457</v>
      </c>
      <c r="L9" s="417"/>
      <c r="M9" s="483"/>
      <c r="N9" s="420"/>
    </row>
    <row r="10" spans="1:14" x14ac:dyDescent="0.35">
      <c r="A10" s="463"/>
      <c r="B10" s="61" t="s">
        <v>458</v>
      </c>
      <c r="C10" s="466"/>
      <c r="D10" s="466"/>
      <c r="E10" s="468"/>
      <c r="F10" s="468" t="s">
        <v>262</v>
      </c>
      <c r="G10" s="460">
        <v>3155555</v>
      </c>
      <c r="H10" s="456"/>
      <c r="I10" s="442"/>
      <c r="J10" s="373" t="s">
        <v>24</v>
      </c>
      <c r="K10" s="16" t="s">
        <v>459</v>
      </c>
      <c r="L10" s="417"/>
      <c r="M10" s="483"/>
      <c r="N10" s="420"/>
    </row>
    <row r="11" spans="1:14" x14ac:dyDescent="0.35">
      <c r="A11" s="464"/>
      <c r="B11" s="382"/>
      <c r="C11" s="466"/>
      <c r="D11" s="466"/>
      <c r="E11" s="469"/>
      <c r="F11" s="469"/>
      <c r="G11" s="461"/>
      <c r="H11" s="457"/>
      <c r="I11" s="442"/>
      <c r="J11" s="54"/>
      <c r="K11" s="54"/>
      <c r="L11" s="418"/>
      <c r="M11" s="484"/>
      <c r="N11" s="421"/>
    </row>
    <row r="12" spans="1:14" ht="21" customHeight="1" x14ac:dyDescent="0.35">
      <c r="A12" s="446">
        <v>2</v>
      </c>
      <c r="B12" s="58" t="s">
        <v>33</v>
      </c>
      <c r="C12" s="465">
        <v>4672000</v>
      </c>
      <c r="D12" s="465">
        <v>2896881</v>
      </c>
      <c r="E12" s="467" t="s">
        <v>34</v>
      </c>
      <c r="F12" s="372" t="s">
        <v>448</v>
      </c>
      <c r="G12" s="371">
        <v>2545000</v>
      </c>
      <c r="H12" s="451" t="s">
        <v>448</v>
      </c>
      <c r="I12" s="441">
        <v>2544608</v>
      </c>
      <c r="J12" s="41"/>
      <c r="K12" s="41"/>
      <c r="L12" s="416" t="s">
        <v>36</v>
      </c>
      <c r="M12" s="434" t="s">
        <v>23</v>
      </c>
      <c r="N12" s="422"/>
    </row>
    <row r="13" spans="1:14" ht="21" customHeight="1" x14ac:dyDescent="0.35">
      <c r="A13" s="447"/>
      <c r="B13" s="61" t="s">
        <v>37</v>
      </c>
      <c r="C13" s="466"/>
      <c r="D13" s="466"/>
      <c r="E13" s="468"/>
      <c r="F13" s="373" t="s">
        <v>262</v>
      </c>
      <c r="G13" s="370">
        <v>2598888</v>
      </c>
      <c r="H13" s="452"/>
      <c r="I13" s="442"/>
      <c r="J13" s="373" t="s">
        <v>22</v>
      </c>
      <c r="K13" s="18" t="s">
        <v>460</v>
      </c>
      <c r="L13" s="417"/>
      <c r="M13" s="483"/>
      <c r="N13" s="420"/>
    </row>
    <row r="14" spans="1:14" ht="21" customHeight="1" x14ac:dyDescent="0.35">
      <c r="A14" s="447"/>
      <c r="B14" s="61" t="s">
        <v>461</v>
      </c>
      <c r="C14" s="466"/>
      <c r="D14" s="466"/>
      <c r="E14" s="468"/>
      <c r="F14" s="373" t="s">
        <v>205</v>
      </c>
      <c r="G14" s="370">
        <v>2818665</v>
      </c>
      <c r="H14" s="452"/>
      <c r="I14" s="442"/>
      <c r="J14" s="373" t="s">
        <v>24</v>
      </c>
      <c r="K14" s="16" t="s">
        <v>462</v>
      </c>
      <c r="L14" s="417"/>
      <c r="M14" s="483"/>
      <c r="N14" s="420"/>
    </row>
    <row r="15" spans="1:14" ht="21" customHeight="1" x14ac:dyDescent="0.35">
      <c r="A15" s="447"/>
      <c r="B15" s="63"/>
      <c r="C15" s="466"/>
      <c r="D15" s="466"/>
      <c r="E15" s="469"/>
      <c r="F15" s="361"/>
      <c r="G15" s="362"/>
      <c r="H15" s="452"/>
      <c r="I15" s="442"/>
      <c r="J15" s="374"/>
      <c r="K15" s="20"/>
      <c r="L15" s="418"/>
      <c r="M15" s="484"/>
      <c r="N15" s="421"/>
    </row>
    <row r="16" spans="1:14" x14ac:dyDescent="0.35">
      <c r="A16" s="25"/>
      <c r="B16" s="407" t="s">
        <v>286</v>
      </c>
      <c r="C16" s="407"/>
      <c r="D16" s="407"/>
      <c r="E16" s="407"/>
      <c r="F16" s="407"/>
      <c r="G16" s="407"/>
      <c r="H16" s="408"/>
      <c r="I16" s="26">
        <f>SUM(I8:I15)</f>
        <v>5509386</v>
      </c>
      <c r="J16" s="27"/>
      <c r="K16" s="28"/>
      <c r="L16" s="314"/>
      <c r="M16" s="314"/>
      <c r="N16" s="314"/>
    </row>
  </sheetData>
  <mergeCells count="35">
    <mergeCell ref="N8:N11"/>
    <mergeCell ref="M8:M11"/>
    <mergeCell ref="L8:L11"/>
    <mergeCell ref="G8:G9"/>
    <mergeCell ref="H8:H11"/>
    <mergeCell ref="I8:I11"/>
    <mergeCell ref="F10:F11"/>
    <mergeCell ref="G10:G11"/>
    <mergeCell ref="A8:A11"/>
    <mergeCell ref="C8:C11"/>
    <mergeCell ref="D8:D11"/>
    <mergeCell ref="E8:E11"/>
    <mergeCell ref="F8:F9"/>
    <mergeCell ref="I12:I15"/>
    <mergeCell ref="L12:L15"/>
    <mergeCell ref="M12:M15"/>
    <mergeCell ref="N12:N15"/>
    <mergeCell ref="B16:H16"/>
    <mergeCell ref="A12:A15"/>
    <mergeCell ref="C12:C15"/>
    <mergeCell ref="D12:D15"/>
    <mergeCell ref="E12:E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A58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134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1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135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8" t="s">
        <v>15</v>
      </c>
      <c r="G7" s="9" t="s">
        <v>16</v>
      </c>
      <c r="H7" s="10" t="s">
        <v>17</v>
      </c>
      <c r="I7" s="11" t="s">
        <v>18</v>
      </c>
      <c r="J7" s="409"/>
      <c r="K7" s="409"/>
      <c r="L7" s="481"/>
      <c r="M7" s="13" t="s">
        <v>19</v>
      </c>
      <c r="N7" s="14" t="s">
        <v>20</v>
      </c>
    </row>
    <row r="8" spans="1:14" ht="21" customHeight="1" x14ac:dyDescent="0.35">
      <c r="A8" s="446">
        <v>1</v>
      </c>
      <c r="B8" s="58" t="s">
        <v>59</v>
      </c>
      <c r="C8" s="431">
        <v>16900</v>
      </c>
      <c r="D8" s="405">
        <v>9490</v>
      </c>
      <c r="E8" s="435" t="s">
        <v>21</v>
      </c>
      <c r="F8" s="8" t="s">
        <v>60</v>
      </c>
      <c r="G8" s="59">
        <v>9490</v>
      </c>
      <c r="H8" s="455" t="s">
        <v>60</v>
      </c>
      <c r="I8" s="441">
        <v>9490</v>
      </c>
      <c r="J8" s="60"/>
      <c r="K8" s="8"/>
      <c r="L8" s="416" t="s">
        <v>174</v>
      </c>
      <c r="M8" s="419" t="s">
        <v>23</v>
      </c>
      <c r="N8" s="422"/>
    </row>
    <row r="9" spans="1:14" ht="21" customHeight="1" x14ac:dyDescent="0.35">
      <c r="A9" s="447"/>
      <c r="B9" s="61" t="s">
        <v>61</v>
      </c>
      <c r="C9" s="432"/>
      <c r="D9" s="406"/>
      <c r="E9" s="436"/>
      <c r="F9" s="17" t="s">
        <v>62</v>
      </c>
      <c r="G9" s="62">
        <v>9550</v>
      </c>
      <c r="H9" s="456"/>
      <c r="I9" s="442"/>
      <c r="J9" s="17" t="s">
        <v>22</v>
      </c>
      <c r="K9" s="18" t="s">
        <v>63</v>
      </c>
      <c r="L9" s="417"/>
      <c r="M9" s="420"/>
      <c r="N9" s="420"/>
    </row>
    <row r="10" spans="1:14" ht="21" customHeight="1" x14ac:dyDescent="0.35">
      <c r="A10" s="447"/>
      <c r="B10" s="61" t="s">
        <v>64</v>
      </c>
      <c r="C10" s="432"/>
      <c r="D10" s="406"/>
      <c r="E10" s="436"/>
      <c r="F10" s="458" t="s">
        <v>65</v>
      </c>
      <c r="G10" s="460">
        <v>17976</v>
      </c>
      <c r="H10" s="456"/>
      <c r="I10" s="442"/>
      <c r="J10" s="17" t="s">
        <v>24</v>
      </c>
      <c r="K10" s="16" t="s">
        <v>41</v>
      </c>
      <c r="L10" s="417"/>
      <c r="M10" s="420"/>
      <c r="N10" s="420"/>
    </row>
    <row r="11" spans="1:14" ht="21" customHeight="1" x14ac:dyDescent="0.35">
      <c r="A11" s="448"/>
      <c r="B11" s="63"/>
      <c r="C11" s="433"/>
      <c r="D11" s="449"/>
      <c r="E11" s="450"/>
      <c r="F11" s="459"/>
      <c r="G11" s="461"/>
      <c r="H11" s="457"/>
      <c r="I11" s="443"/>
      <c r="J11" s="64"/>
      <c r="K11" s="23"/>
      <c r="L11" s="418"/>
      <c r="M11" s="421"/>
      <c r="N11" s="421"/>
    </row>
    <row r="12" spans="1:14" ht="21" customHeight="1" x14ac:dyDescent="0.35">
      <c r="A12" s="446">
        <v>2</v>
      </c>
      <c r="B12" s="58" t="s">
        <v>66</v>
      </c>
      <c r="C12" s="431">
        <v>16000</v>
      </c>
      <c r="D12" s="405">
        <v>17120</v>
      </c>
      <c r="E12" s="435" t="s">
        <v>21</v>
      </c>
      <c r="F12" s="8" t="s">
        <v>67</v>
      </c>
      <c r="G12" s="59">
        <v>17120</v>
      </c>
      <c r="H12" s="455" t="s">
        <v>67</v>
      </c>
      <c r="I12" s="441">
        <v>17120</v>
      </c>
      <c r="J12" s="60"/>
      <c r="K12" s="8"/>
      <c r="L12" s="416" t="s">
        <v>179</v>
      </c>
      <c r="M12" s="419" t="s">
        <v>23</v>
      </c>
      <c r="N12" s="422"/>
    </row>
    <row r="13" spans="1:14" ht="21" customHeight="1" x14ac:dyDescent="0.35">
      <c r="A13" s="447"/>
      <c r="B13" s="61" t="s">
        <v>68</v>
      </c>
      <c r="C13" s="432"/>
      <c r="D13" s="406"/>
      <c r="E13" s="436"/>
      <c r="F13" s="17" t="s">
        <v>69</v>
      </c>
      <c r="G13" s="62">
        <v>26750</v>
      </c>
      <c r="H13" s="456"/>
      <c r="I13" s="442"/>
      <c r="J13" s="17" t="s">
        <v>22</v>
      </c>
      <c r="K13" s="18" t="s">
        <v>70</v>
      </c>
      <c r="L13" s="417"/>
      <c r="M13" s="420"/>
      <c r="N13" s="420"/>
    </row>
    <row r="14" spans="1:14" ht="21" customHeight="1" x14ac:dyDescent="0.35">
      <c r="A14" s="447"/>
      <c r="B14" s="61"/>
      <c r="C14" s="432"/>
      <c r="D14" s="406"/>
      <c r="E14" s="436"/>
      <c r="F14" s="458" t="s">
        <v>71</v>
      </c>
      <c r="G14" s="460">
        <v>34240</v>
      </c>
      <c r="H14" s="456"/>
      <c r="I14" s="442"/>
      <c r="J14" s="17" t="s">
        <v>24</v>
      </c>
      <c r="K14" s="16" t="s">
        <v>58</v>
      </c>
      <c r="L14" s="417"/>
      <c r="M14" s="420"/>
      <c r="N14" s="420"/>
    </row>
    <row r="15" spans="1:14" ht="21" customHeight="1" x14ac:dyDescent="0.35">
      <c r="A15" s="448"/>
      <c r="B15" s="63"/>
      <c r="C15" s="433"/>
      <c r="D15" s="449"/>
      <c r="E15" s="450"/>
      <c r="F15" s="459"/>
      <c r="G15" s="461"/>
      <c r="H15" s="457"/>
      <c r="I15" s="443"/>
      <c r="J15" s="64"/>
      <c r="K15" s="23"/>
      <c r="L15" s="418"/>
      <c r="M15" s="421"/>
      <c r="N15" s="421"/>
    </row>
    <row r="16" spans="1:14" ht="21" customHeight="1" x14ac:dyDescent="0.35">
      <c r="A16" s="446">
        <v>3</v>
      </c>
      <c r="B16" s="58" t="s">
        <v>72</v>
      </c>
      <c r="C16" s="431">
        <v>28350</v>
      </c>
      <c r="D16" s="405">
        <v>22149</v>
      </c>
      <c r="E16" s="435" t="s">
        <v>21</v>
      </c>
      <c r="F16" s="8" t="s">
        <v>73</v>
      </c>
      <c r="G16" s="59">
        <v>22149</v>
      </c>
      <c r="H16" s="455" t="s">
        <v>73</v>
      </c>
      <c r="I16" s="441">
        <v>22149</v>
      </c>
      <c r="J16" s="60"/>
      <c r="K16" s="8"/>
      <c r="L16" s="416" t="s">
        <v>174</v>
      </c>
      <c r="M16" s="434" t="s">
        <v>23</v>
      </c>
      <c r="N16" s="422"/>
    </row>
    <row r="17" spans="1:14" ht="21" customHeight="1" x14ac:dyDescent="0.35">
      <c r="A17" s="447"/>
      <c r="B17" s="61" t="s">
        <v>74</v>
      </c>
      <c r="C17" s="432"/>
      <c r="D17" s="406"/>
      <c r="E17" s="436"/>
      <c r="F17" s="17" t="s">
        <v>75</v>
      </c>
      <c r="G17" s="62">
        <v>24877.5</v>
      </c>
      <c r="H17" s="456"/>
      <c r="I17" s="442"/>
      <c r="J17" s="17" t="s">
        <v>22</v>
      </c>
      <c r="K17" s="18" t="s">
        <v>76</v>
      </c>
      <c r="L17" s="417"/>
      <c r="M17" s="424"/>
      <c r="N17" s="420"/>
    </row>
    <row r="18" spans="1:14" ht="21" customHeight="1" x14ac:dyDescent="0.35">
      <c r="A18" s="447"/>
      <c r="B18" s="61"/>
      <c r="C18" s="432"/>
      <c r="D18" s="406"/>
      <c r="E18" s="436"/>
      <c r="F18" s="17" t="s">
        <v>77</v>
      </c>
      <c r="G18" s="19">
        <v>27124.5</v>
      </c>
      <c r="H18" s="456"/>
      <c r="I18" s="442"/>
      <c r="J18" s="17" t="s">
        <v>24</v>
      </c>
      <c r="K18" s="16" t="s">
        <v>58</v>
      </c>
      <c r="L18" s="418"/>
      <c r="M18" s="425"/>
      <c r="N18" s="421"/>
    </row>
    <row r="19" spans="1:14" ht="21" customHeight="1" x14ac:dyDescent="0.35">
      <c r="A19" s="446">
        <v>4</v>
      </c>
      <c r="B19" s="58" t="s">
        <v>33</v>
      </c>
      <c r="C19" s="431">
        <v>467200</v>
      </c>
      <c r="D19" s="405">
        <v>420199</v>
      </c>
      <c r="E19" s="435" t="s">
        <v>21</v>
      </c>
      <c r="F19" s="409" t="s">
        <v>35</v>
      </c>
      <c r="G19" s="437">
        <v>413977</v>
      </c>
      <c r="H19" s="451" t="s">
        <v>35</v>
      </c>
      <c r="I19" s="437">
        <v>413977</v>
      </c>
      <c r="J19" s="60"/>
      <c r="K19" s="8"/>
      <c r="L19" s="416" t="s">
        <v>36</v>
      </c>
      <c r="M19" s="419" t="s">
        <v>23</v>
      </c>
      <c r="N19" s="422"/>
    </row>
    <row r="20" spans="1:14" ht="21" customHeight="1" x14ac:dyDescent="0.35">
      <c r="A20" s="447"/>
      <c r="B20" s="61" t="s">
        <v>37</v>
      </c>
      <c r="C20" s="432"/>
      <c r="D20" s="406"/>
      <c r="E20" s="436"/>
      <c r="F20" s="410"/>
      <c r="G20" s="412"/>
      <c r="H20" s="452"/>
      <c r="I20" s="412"/>
      <c r="J20" s="17" t="s">
        <v>25</v>
      </c>
      <c r="K20" s="18" t="s">
        <v>78</v>
      </c>
      <c r="L20" s="417"/>
      <c r="M20" s="420"/>
      <c r="N20" s="420"/>
    </row>
    <row r="21" spans="1:14" ht="21" customHeight="1" x14ac:dyDescent="0.35">
      <c r="A21" s="447"/>
      <c r="B21" s="61" t="s">
        <v>79</v>
      </c>
      <c r="C21" s="432"/>
      <c r="D21" s="406"/>
      <c r="E21" s="436"/>
      <c r="F21" s="410"/>
      <c r="G21" s="412"/>
      <c r="H21" s="452"/>
      <c r="I21" s="412"/>
      <c r="J21" s="17" t="s">
        <v>24</v>
      </c>
      <c r="K21" s="16" t="s">
        <v>80</v>
      </c>
      <c r="L21" s="417"/>
      <c r="M21" s="420"/>
      <c r="N21" s="420"/>
    </row>
    <row r="22" spans="1:14" ht="21" customHeight="1" x14ac:dyDescent="0.35">
      <c r="A22" s="448"/>
      <c r="B22" s="63"/>
      <c r="C22" s="433"/>
      <c r="D22" s="449"/>
      <c r="E22" s="450"/>
      <c r="F22" s="411"/>
      <c r="G22" s="413"/>
      <c r="H22" s="453"/>
      <c r="I22" s="413"/>
      <c r="J22" s="64"/>
      <c r="K22" s="23"/>
      <c r="L22" s="418"/>
      <c r="M22" s="421"/>
      <c r="N22" s="421"/>
    </row>
    <row r="23" spans="1:14" ht="21" customHeight="1" x14ac:dyDescent="0.35">
      <c r="A23" s="446">
        <v>5</v>
      </c>
      <c r="B23" s="58" t="s">
        <v>81</v>
      </c>
      <c r="C23" s="431">
        <v>4650</v>
      </c>
      <c r="D23" s="405">
        <v>2686.77</v>
      </c>
      <c r="E23" s="435" t="s">
        <v>21</v>
      </c>
      <c r="F23" s="8" t="s">
        <v>82</v>
      </c>
      <c r="G23" s="59">
        <v>2686.77</v>
      </c>
      <c r="H23" s="455" t="s">
        <v>82</v>
      </c>
      <c r="I23" s="441">
        <v>2686.77</v>
      </c>
      <c r="J23" s="60"/>
      <c r="K23" s="8"/>
      <c r="L23" s="416" t="s">
        <v>174</v>
      </c>
      <c r="M23" s="423"/>
      <c r="N23" s="419" t="s">
        <v>23</v>
      </c>
    </row>
    <row r="24" spans="1:14" ht="21" customHeight="1" x14ac:dyDescent="0.35">
      <c r="A24" s="447"/>
      <c r="B24" s="61" t="s">
        <v>83</v>
      </c>
      <c r="C24" s="432"/>
      <c r="D24" s="406"/>
      <c r="E24" s="436"/>
      <c r="F24" s="17" t="s">
        <v>84</v>
      </c>
      <c r="G24" s="19">
        <v>3200</v>
      </c>
      <c r="H24" s="456"/>
      <c r="I24" s="442"/>
      <c r="J24" s="17" t="s">
        <v>22</v>
      </c>
      <c r="K24" s="18" t="s">
        <v>85</v>
      </c>
      <c r="L24" s="417"/>
      <c r="M24" s="424"/>
      <c r="N24" s="420"/>
    </row>
    <row r="25" spans="1:14" ht="21" customHeight="1" x14ac:dyDescent="0.35">
      <c r="A25" s="447"/>
      <c r="B25" s="61"/>
      <c r="C25" s="432"/>
      <c r="D25" s="406"/>
      <c r="E25" s="436"/>
      <c r="F25" s="458" t="s">
        <v>86</v>
      </c>
      <c r="G25" s="460">
        <v>3210</v>
      </c>
      <c r="H25" s="456"/>
      <c r="I25" s="442"/>
      <c r="J25" s="17" t="s">
        <v>24</v>
      </c>
      <c r="K25" s="16" t="s">
        <v>87</v>
      </c>
      <c r="L25" s="417"/>
      <c r="M25" s="424"/>
      <c r="N25" s="420"/>
    </row>
    <row r="26" spans="1:14" ht="21" customHeight="1" x14ac:dyDescent="0.35">
      <c r="A26" s="448"/>
      <c r="B26" s="63"/>
      <c r="C26" s="433"/>
      <c r="D26" s="449"/>
      <c r="E26" s="450"/>
      <c r="F26" s="459"/>
      <c r="G26" s="461"/>
      <c r="H26" s="457"/>
      <c r="I26" s="443"/>
      <c r="J26" s="64"/>
      <c r="K26" s="23"/>
      <c r="L26" s="418"/>
      <c r="M26" s="425"/>
      <c r="N26" s="421"/>
    </row>
    <row r="27" spans="1:14" ht="21" customHeight="1" x14ac:dyDescent="0.35">
      <c r="A27" s="446">
        <v>6</v>
      </c>
      <c r="B27" s="58" t="s">
        <v>88</v>
      </c>
      <c r="C27" s="431">
        <v>23500</v>
      </c>
      <c r="D27" s="405">
        <v>25038</v>
      </c>
      <c r="E27" s="435" t="s">
        <v>21</v>
      </c>
      <c r="F27" s="8" t="s">
        <v>89</v>
      </c>
      <c r="G27" s="59">
        <v>25038</v>
      </c>
      <c r="H27" s="455" t="s">
        <v>89</v>
      </c>
      <c r="I27" s="441">
        <v>25038</v>
      </c>
      <c r="J27" s="60"/>
      <c r="K27" s="8"/>
      <c r="L27" s="416" t="s">
        <v>174</v>
      </c>
      <c r="M27" s="419" t="s">
        <v>23</v>
      </c>
      <c r="N27" s="422"/>
    </row>
    <row r="28" spans="1:14" ht="21" customHeight="1" x14ac:dyDescent="0.35">
      <c r="A28" s="447"/>
      <c r="B28" s="61" t="s">
        <v>90</v>
      </c>
      <c r="C28" s="432"/>
      <c r="D28" s="406"/>
      <c r="E28" s="436"/>
      <c r="F28" s="17" t="s">
        <v>91</v>
      </c>
      <c r="G28" s="62">
        <v>27000</v>
      </c>
      <c r="H28" s="456"/>
      <c r="I28" s="442"/>
      <c r="J28" s="17" t="s">
        <v>22</v>
      </c>
      <c r="K28" s="18" t="s">
        <v>92</v>
      </c>
      <c r="L28" s="417"/>
      <c r="M28" s="420"/>
      <c r="N28" s="420"/>
    </row>
    <row r="29" spans="1:14" ht="21" customHeight="1" x14ac:dyDescent="0.35">
      <c r="A29" s="447"/>
      <c r="B29" s="61"/>
      <c r="C29" s="432"/>
      <c r="D29" s="406"/>
      <c r="E29" s="436"/>
      <c r="F29" s="458" t="s">
        <v>93</v>
      </c>
      <c r="G29" s="460">
        <v>28000</v>
      </c>
      <c r="H29" s="456"/>
      <c r="I29" s="442"/>
      <c r="J29" s="17" t="s">
        <v>24</v>
      </c>
      <c r="K29" s="16" t="s">
        <v>94</v>
      </c>
      <c r="L29" s="417"/>
      <c r="M29" s="420"/>
      <c r="N29" s="420"/>
    </row>
    <row r="30" spans="1:14" ht="21" customHeight="1" x14ac:dyDescent="0.35">
      <c r="A30" s="448"/>
      <c r="B30" s="63"/>
      <c r="C30" s="433"/>
      <c r="D30" s="449"/>
      <c r="E30" s="450"/>
      <c r="F30" s="459"/>
      <c r="G30" s="461"/>
      <c r="H30" s="457"/>
      <c r="I30" s="443"/>
      <c r="J30" s="64"/>
      <c r="K30" s="23"/>
      <c r="L30" s="418"/>
      <c r="M30" s="421"/>
      <c r="N30" s="421"/>
    </row>
    <row r="31" spans="1:14" ht="21" customHeight="1" x14ac:dyDescent="0.35">
      <c r="A31" s="446">
        <v>7</v>
      </c>
      <c r="B31" s="58" t="s">
        <v>95</v>
      </c>
      <c r="C31" s="431">
        <v>21600</v>
      </c>
      <c r="D31" s="405">
        <f>C31*1.07</f>
        <v>23112</v>
      </c>
      <c r="E31" s="435" t="s">
        <v>21</v>
      </c>
      <c r="F31" s="451" t="s">
        <v>96</v>
      </c>
      <c r="G31" s="437">
        <v>23112</v>
      </c>
      <c r="H31" s="438" t="s">
        <v>96</v>
      </c>
      <c r="I31" s="441">
        <v>23112</v>
      </c>
      <c r="J31" s="60"/>
      <c r="K31" s="8"/>
      <c r="L31" s="416" t="s">
        <v>179</v>
      </c>
      <c r="M31" s="419" t="s">
        <v>23</v>
      </c>
      <c r="N31" s="422"/>
    </row>
    <row r="32" spans="1:14" ht="21" customHeight="1" x14ac:dyDescent="0.35">
      <c r="A32" s="447"/>
      <c r="B32" s="61" t="s">
        <v>97</v>
      </c>
      <c r="C32" s="432"/>
      <c r="D32" s="406"/>
      <c r="E32" s="436"/>
      <c r="F32" s="452"/>
      <c r="G32" s="412"/>
      <c r="H32" s="439"/>
      <c r="I32" s="442"/>
      <c r="J32" s="17" t="s">
        <v>22</v>
      </c>
      <c r="K32" s="18" t="s">
        <v>98</v>
      </c>
      <c r="L32" s="417"/>
      <c r="M32" s="420"/>
      <c r="N32" s="420"/>
    </row>
    <row r="33" spans="1:14" ht="21" customHeight="1" x14ac:dyDescent="0.35">
      <c r="A33" s="447"/>
      <c r="B33" s="61" t="s">
        <v>99</v>
      </c>
      <c r="C33" s="432"/>
      <c r="D33" s="406"/>
      <c r="E33" s="436"/>
      <c r="F33" s="17" t="s">
        <v>100</v>
      </c>
      <c r="G33" s="19">
        <v>24893.55</v>
      </c>
      <c r="H33" s="439"/>
      <c r="I33" s="442"/>
      <c r="J33" s="17" t="s">
        <v>24</v>
      </c>
      <c r="K33" s="16" t="s">
        <v>101</v>
      </c>
      <c r="L33" s="417"/>
      <c r="M33" s="420"/>
      <c r="N33" s="420"/>
    </row>
    <row r="34" spans="1:14" ht="21" customHeight="1" x14ac:dyDescent="0.35">
      <c r="A34" s="448"/>
      <c r="B34" s="63"/>
      <c r="C34" s="433"/>
      <c r="D34" s="449"/>
      <c r="E34" s="450"/>
      <c r="F34" s="21" t="s">
        <v>102</v>
      </c>
      <c r="G34" s="22">
        <v>26097.3</v>
      </c>
      <c r="H34" s="440"/>
      <c r="I34" s="443"/>
      <c r="J34" s="64"/>
      <c r="K34" s="23"/>
      <c r="L34" s="418"/>
      <c r="M34" s="421"/>
      <c r="N34" s="421"/>
    </row>
    <row r="35" spans="1:14" ht="21" customHeight="1" x14ac:dyDescent="0.35">
      <c r="A35" s="446">
        <v>8</v>
      </c>
      <c r="B35" s="58" t="s">
        <v>178</v>
      </c>
      <c r="C35" s="431">
        <v>400000</v>
      </c>
      <c r="D35" s="405">
        <v>425698.43</v>
      </c>
      <c r="E35" s="435" t="s">
        <v>21</v>
      </c>
      <c r="F35" s="409" t="s">
        <v>103</v>
      </c>
      <c r="G35" s="437">
        <v>417194.07</v>
      </c>
      <c r="H35" s="409" t="s">
        <v>103</v>
      </c>
      <c r="I35" s="437">
        <v>417194.07</v>
      </c>
      <c r="J35" s="60"/>
      <c r="K35" s="8"/>
      <c r="L35" s="416" t="s">
        <v>175</v>
      </c>
      <c r="M35" s="419" t="s">
        <v>23</v>
      </c>
      <c r="N35" s="422"/>
    </row>
    <row r="36" spans="1:14" ht="21" customHeight="1" x14ac:dyDescent="0.35">
      <c r="A36" s="447"/>
      <c r="B36" s="61" t="s">
        <v>48</v>
      </c>
      <c r="C36" s="432"/>
      <c r="D36" s="406"/>
      <c r="E36" s="436"/>
      <c r="F36" s="410"/>
      <c r="G36" s="412"/>
      <c r="H36" s="410"/>
      <c r="I36" s="412"/>
      <c r="J36" s="17" t="s">
        <v>25</v>
      </c>
      <c r="K36" s="18" t="s">
        <v>104</v>
      </c>
      <c r="L36" s="417"/>
      <c r="M36" s="420"/>
      <c r="N36" s="420"/>
    </row>
    <row r="37" spans="1:14" ht="21" customHeight="1" x14ac:dyDescent="0.35">
      <c r="A37" s="447"/>
      <c r="B37" s="61" t="s">
        <v>105</v>
      </c>
      <c r="C37" s="432"/>
      <c r="D37" s="406"/>
      <c r="E37" s="436"/>
      <c r="F37" s="410"/>
      <c r="G37" s="412"/>
      <c r="H37" s="410"/>
      <c r="I37" s="412"/>
      <c r="J37" s="17" t="s">
        <v>24</v>
      </c>
      <c r="K37" s="16" t="s">
        <v>106</v>
      </c>
      <c r="L37" s="417"/>
      <c r="M37" s="420"/>
      <c r="N37" s="420"/>
    </row>
    <row r="38" spans="1:14" ht="21" customHeight="1" x14ac:dyDescent="0.35">
      <c r="A38" s="448"/>
      <c r="B38" s="63"/>
      <c r="C38" s="433"/>
      <c r="D38" s="449"/>
      <c r="E38" s="450"/>
      <c r="F38" s="411"/>
      <c r="G38" s="413"/>
      <c r="H38" s="411"/>
      <c r="I38" s="413"/>
      <c r="J38" s="64"/>
      <c r="K38" s="23"/>
      <c r="L38" s="418"/>
      <c r="M38" s="421"/>
      <c r="N38" s="421"/>
    </row>
    <row r="39" spans="1:14" ht="21" customHeight="1" x14ac:dyDescent="0.35">
      <c r="A39" s="446">
        <v>9</v>
      </c>
      <c r="B39" s="58" t="s">
        <v>107</v>
      </c>
      <c r="C39" s="431">
        <v>40992</v>
      </c>
      <c r="D39" s="405">
        <f>C39*1.07</f>
        <v>43861.440000000002</v>
      </c>
      <c r="E39" s="435" t="s">
        <v>21</v>
      </c>
      <c r="F39" s="451" t="s">
        <v>108</v>
      </c>
      <c r="G39" s="437">
        <v>43861.440000000002</v>
      </c>
      <c r="H39" s="438" t="s">
        <v>108</v>
      </c>
      <c r="I39" s="441">
        <v>43861.440000000002</v>
      </c>
      <c r="J39" s="60"/>
      <c r="K39" s="8"/>
      <c r="L39" s="416" t="s">
        <v>174</v>
      </c>
      <c r="M39" s="423"/>
      <c r="N39" s="419" t="s">
        <v>23</v>
      </c>
    </row>
    <row r="40" spans="1:14" ht="21" customHeight="1" x14ac:dyDescent="0.35">
      <c r="A40" s="447"/>
      <c r="B40" s="61" t="s">
        <v>109</v>
      </c>
      <c r="C40" s="432"/>
      <c r="D40" s="406"/>
      <c r="E40" s="436"/>
      <c r="F40" s="452"/>
      <c r="G40" s="412"/>
      <c r="H40" s="439"/>
      <c r="I40" s="442"/>
      <c r="J40" s="17" t="s">
        <v>22</v>
      </c>
      <c r="K40" s="18" t="s">
        <v>110</v>
      </c>
      <c r="L40" s="417"/>
      <c r="M40" s="424"/>
      <c r="N40" s="420"/>
    </row>
    <row r="41" spans="1:14" ht="21" customHeight="1" x14ac:dyDescent="0.35">
      <c r="A41" s="447"/>
      <c r="B41" s="61"/>
      <c r="C41" s="432"/>
      <c r="D41" s="406"/>
      <c r="E41" s="436"/>
      <c r="F41" s="17" t="s">
        <v>111</v>
      </c>
      <c r="G41" s="62">
        <v>48535.199999999997</v>
      </c>
      <c r="H41" s="439"/>
      <c r="I41" s="442"/>
      <c r="J41" s="17" t="s">
        <v>24</v>
      </c>
      <c r="K41" s="16" t="s">
        <v>112</v>
      </c>
      <c r="L41" s="417"/>
      <c r="M41" s="424"/>
      <c r="N41" s="420"/>
    </row>
    <row r="42" spans="1:14" ht="21" customHeight="1" x14ac:dyDescent="0.35">
      <c r="A42" s="448"/>
      <c r="B42" s="63"/>
      <c r="C42" s="433"/>
      <c r="D42" s="449"/>
      <c r="E42" s="450"/>
      <c r="F42" s="21" t="s">
        <v>113</v>
      </c>
      <c r="G42" s="65">
        <v>52654.7</v>
      </c>
      <c r="H42" s="440"/>
      <c r="I42" s="443"/>
      <c r="J42" s="64"/>
      <c r="K42" s="23"/>
      <c r="L42" s="418"/>
      <c r="M42" s="425"/>
      <c r="N42" s="421"/>
    </row>
    <row r="43" spans="1:14" ht="21" customHeight="1" x14ac:dyDescent="0.35">
      <c r="A43" s="446">
        <v>10</v>
      </c>
      <c r="B43" s="58" t="s">
        <v>114</v>
      </c>
      <c r="C43" s="431">
        <v>94760</v>
      </c>
      <c r="D43" s="405">
        <v>94627.91</v>
      </c>
      <c r="E43" s="435" t="s">
        <v>21</v>
      </c>
      <c r="F43" s="451" t="s">
        <v>108</v>
      </c>
      <c r="G43" s="437">
        <v>94627.91</v>
      </c>
      <c r="H43" s="438" t="s">
        <v>108</v>
      </c>
      <c r="I43" s="441">
        <v>94627.91</v>
      </c>
      <c r="J43" s="60"/>
      <c r="K43" s="8"/>
      <c r="L43" s="416" t="s">
        <v>174</v>
      </c>
      <c r="M43" s="423"/>
      <c r="N43" s="419" t="s">
        <v>23</v>
      </c>
    </row>
    <row r="44" spans="1:14" ht="21" customHeight="1" x14ac:dyDescent="0.35">
      <c r="A44" s="447"/>
      <c r="B44" s="61" t="s">
        <v>115</v>
      </c>
      <c r="C44" s="432"/>
      <c r="D44" s="406"/>
      <c r="E44" s="436"/>
      <c r="F44" s="452"/>
      <c r="G44" s="412"/>
      <c r="H44" s="439"/>
      <c r="I44" s="442"/>
      <c r="J44" s="17" t="s">
        <v>22</v>
      </c>
      <c r="K44" s="18" t="s">
        <v>116</v>
      </c>
      <c r="L44" s="417"/>
      <c r="M44" s="424"/>
      <c r="N44" s="420"/>
    </row>
    <row r="45" spans="1:14" ht="21" customHeight="1" x14ac:dyDescent="0.35">
      <c r="A45" s="447"/>
      <c r="B45" s="61"/>
      <c r="C45" s="432"/>
      <c r="D45" s="406"/>
      <c r="E45" s="436"/>
      <c r="F45" s="17" t="s">
        <v>111</v>
      </c>
      <c r="G45" s="62">
        <v>95609.85</v>
      </c>
      <c r="H45" s="439"/>
      <c r="I45" s="442"/>
      <c r="J45" s="17" t="s">
        <v>24</v>
      </c>
      <c r="K45" s="16" t="s">
        <v>112</v>
      </c>
      <c r="L45" s="417"/>
      <c r="M45" s="424"/>
      <c r="N45" s="420"/>
    </row>
    <row r="46" spans="1:14" ht="21" customHeight="1" x14ac:dyDescent="0.35">
      <c r="A46" s="448"/>
      <c r="B46" s="63"/>
      <c r="C46" s="433"/>
      <c r="D46" s="449"/>
      <c r="E46" s="450"/>
      <c r="F46" s="21" t="s">
        <v>113</v>
      </c>
      <c r="G46" s="65">
        <v>96723.45</v>
      </c>
      <c r="H46" s="440"/>
      <c r="I46" s="443"/>
      <c r="J46" s="64"/>
      <c r="K46" s="23"/>
      <c r="L46" s="418"/>
      <c r="M46" s="425"/>
      <c r="N46" s="421"/>
    </row>
    <row r="47" spans="1:14" ht="21" customHeight="1" x14ac:dyDescent="0.35">
      <c r="A47" s="430">
        <v>11</v>
      </c>
      <c r="B47" s="15" t="s">
        <v>117</v>
      </c>
      <c r="C47" s="405">
        <v>26000</v>
      </c>
      <c r="D47" s="405">
        <f>C47*1.07</f>
        <v>27820</v>
      </c>
      <c r="E47" s="435" t="s">
        <v>21</v>
      </c>
      <c r="F47" s="12" t="s">
        <v>73</v>
      </c>
      <c r="G47" s="59">
        <v>27820</v>
      </c>
      <c r="H47" s="438" t="s">
        <v>73</v>
      </c>
      <c r="I47" s="441">
        <v>27820</v>
      </c>
      <c r="J47" s="12"/>
      <c r="K47" s="12"/>
      <c r="L47" s="416" t="s">
        <v>174</v>
      </c>
      <c r="M47" s="434" t="s">
        <v>23</v>
      </c>
      <c r="N47" s="422"/>
    </row>
    <row r="48" spans="1:14" ht="21" customHeight="1" x14ac:dyDescent="0.35">
      <c r="A48" s="403"/>
      <c r="B48" s="16" t="s">
        <v>118</v>
      </c>
      <c r="C48" s="406"/>
      <c r="D48" s="406"/>
      <c r="E48" s="436"/>
      <c r="F48" s="51" t="s">
        <v>75</v>
      </c>
      <c r="G48" s="62">
        <v>30816</v>
      </c>
      <c r="H48" s="439"/>
      <c r="I48" s="444"/>
      <c r="J48" s="51" t="s">
        <v>22</v>
      </c>
      <c r="K48" s="18" t="s">
        <v>119</v>
      </c>
      <c r="L48" s="417"/>
      <c r="M48" s="424"/>
      <c r="N48" s="420"/>
    </row>
    <row r="49" spans="1:14" ht="21" customHeight="1" x14ac:dyDescent="0.35">
      <c r="A49" s="404"/>
      <c r="B49" s="20" t="s">
        <v>120</v>
      </c>
      <c r="C49" s="449"/>
      <c r="D49" s="449"/>
      <c r="E49" s="450"/>
      <c r="F49" s="52" t="s">
        <v>77</v>
      </c>
      <c r="G49" s="55">
        <v>32100</v>
      </c>
      <c r="H49" s="440"/>
      <c r="I49" s="445"/>
      <c r="J49" s="52" t="s">
        <v>24</v>
      </c>
      <c r="K49" s="20" t="s">
        <v>52</v>
      </c>
      <c r="L49" s="418"/>
      <c r="M49" s="425"/>
      <c r="N49" s="421"/>
    </row>
    <row r="50" spans="1:14" ht="21.75" customHeight="1" x14ac:dyDescent="0.35">
      <c r="A50" s="430">
        <v>12</v>
      </c>
      <c r="B50" s="58" t="s">
        <v>33</v>
      </c>
      <c r="C50" s="431">
        <v>360000</v>
      </c>
      <c r="D50" s="405">
        <v>349702</v>
      </c>
      <c r="E50" s="435" t="s">
        <v>21</v>
      </c>
      <c r="F50" s="409" t="s">
        <v>30</v>
      </c>
      <c r="G50" s="437">
        <v>344314</v>
      </c>
      <c r="H50" s="409" t="s">
        <v>30</v>
      </c>
      <c r="I50" s="412">
        <v>344314</v>
      </c>
      <c r="J50" s="24"/>
      <c r="K50" s="24"/>
      <c r="L50" s="416" t="s">
        <v>36</v>
      </c>
      <c r="M50" s="419" t="s">
        <v>23</v>
      </c>
      <c r="N50" s="422"/>
    </row>
    <row r="51" spans="1:14" ht="21" customHeight="1" x14ac:dyDescent="0.35">
      <c r="A51" s="403"/>
      <c r="B51" s="61" t="s">
        <v>37</v>
      </c>
      <c r="C51" s="432"/>
      <c r="D51" s="406"/>
      <c r="E51" s="436"/>
      <c r="F51" s="410"/>
      <c r="G51" s="412"/>
      <c r="H51" s="410"/>
      <c r="I51" s="412"/>
      <c r="J51" s="17" t="s">
        <v>25</v>
      </c>
      <c r="K51" s="18" t="s">
        <v>121</v>
      </c>
      <c r="L51" s="417"/>
      <c r="M51" s="420"/>
      <c r="N51" s="420"/>
    </row>
    <row r="52" spans="1:14" ht="21" customHeight="1" x14ac:dyDescent="0.35">
      <c r="A52" s="403"/>
      <c r="B52" s="61" t="s">
        <v>122</v>
      </c>
      <c r="C52" s="432"/>
      <c r="D52" s="406"/>
      <c r="E52" s="436"/>
      <c r="F52" s="410"/>
      <c r="G52" s="412"/>
      <c r="H52" s="410"/>
      <c r="I52" s="412"/>
      <c r="J52" s="17" t="s">
        <v>24</v>
      </c>
      <c r="K52" s="16" t="s">
        <v>123</v>
      </c>
      <c r="L52" s="417"/>
      <c r="M52" s="420"/>
      <c r="N52" s="420"/>
    </row>
    <row r="53" spans="1:14" ht="21.75" customHeight="1" x14ac:dyDescent="0.35">
      <c r="A53" s="404"/>
      <c r="B53" s="63"/>
      <c r="C53" s="433"/>
      <c r="D53" s="406"/>
      <c r="E53" s="436"/>
      <c r="F53" s="411"/>
      <c r="G53" s="413"/>
      <c r="H53" s="411"/>
      <c r="I53" s="413"/>
      <c r="J53" s="24"/>
      <c r="K53" s="24"/>
      <c r="L53" s="418"/>
      <c r="M53" s="421"/>
      <c r="N53" s="421"/>
    </row>
    <row r="54" spans="1:14" ht="40.5" customHeight="1" x14ac:dyDescent="0.35">
      <c r="A54" s="403">
        <v>13</v>
      </c>
      <c r="B54" s="16" t="s">
        <v>124</v>
      </c>
      <c r="C54" s="405">
        <v>69700</v>
      </c>
      <c r="D54" s="405">
        <v>72760</v>
      </c>
      <c r="E54" s="435" t="s">
        <v>21</v>
      </c>
      <c r="F54" s="49" t="s">
        <v>125</v>
      </c>
      <c r="G54" s="9">
        <v>72760</v>
      </c>
      <c r="H54" s="451" t="s">
        <v>125</v>
      </c>
      <c r="I54" s="454">
        <v>72760</v>
      </c>
      <c r="J54" s="8"/>
      <c r="K54" s="8"/>
      <c r="L54" s="416" t="s">
        <v>174</v>
      </c>
      <c r="M54" s="423"/>
      <c r="N54" s="419" t="s">
        <v>23</v>
      </c>
    </row>
    <row r="55" spans="1:14" ht="21.75" customHeight="1" x14ac:dyDescent="0.35">
      <c r="A55" s="403"/>
      <c r="B55" s="16" t="s">
        <v>126</v>
      </c>
      <c r="C55" s="406"/>
      <c r="D55" s="406"/>
      <c r="E55" s="436"/>
      <c r="F55" s="56" t="s">
        <v>127</v>
      </c>
      <c r="G55" s="19">
        <v>90950</v>
      </c>
      <c r="H55" s="452"/>
      <c r="I55" s="444"/>
      <c r="J55" s="17" t="s">
        <v>22</v>
      </c>
      <c r="K55" s="18" t="s">
        <v>128</v>
      </c>
      <c r="L55" s="417"/>
      <c r="M55" s="424"/>
      <c r="N55" s="420"/>
    </row>
    <row r="56" spans="1:14" ht="21.75" customHeight="1" x14ac:dyDescent="0.35">
      <c r="A56" s="403"/>
      <c r="B56" s="16" t="s">
        <v>129</v>
      </c>
      <c r="C56" s="406"/>
      <c r="D56" s="406"/>
      <c r="E56" s="436"/>
      <c r="F56" s="56" t="s">
        <v>130</v>
      </c>
      <c r="G56" s="19">
        <v>93090</v>
      </c>
      <c r="H56" s="452"/>
      <c r="I56" s="444"/>
      <c r="J56" s="17" t="s">
        <v>24</v>
      </c>
      <c r="K56" s="16" t="s">
        <v>131</v>
      </c>
      <c r="L56" s="417"/>
      <c r="M56" s="424"/>
      <c r="N56" s="420"/>
    </row>
    <row r="57" spans="1:14" ht="21.75" customHeight="1" x14ac:dyDescent="0.35">
      <c r="A57" s="404"/>
      <c r="B57" s="21"/>
      <c r="C57" s="406"/>
      <c r="D57" s="406"/>
      <c r="E57" s="436"/>
      <c r="F57" s="57" t="s">
        <v>132</v>
      </c>
      <c r="G57" s="22">
        <v>94160</v>
      </c>
      <c r="H57" s="453"/>
      <c r="I57" s="444"/>
      <c r="J57" s="23"/>
      <c r="K57" s="42"/>
      <c r="L57" s="418"/>
      <c r="M57" s="425"/>
      <c r="N57" s="421"/>
    </row>
    <row r="58" spans="1:14" ht="21.75" customHeight="1" x14ac:dyDescent="0.35">
      <c r="A58" s="25"/>
      <c r="B58" s="407" t="s">
        <v>133</v>
      </c>
      <c r="C58" s="407"/>
      <c r="D58" s="407"/>
      <c r="E58" s="407"/>
      <c r="F58" s="407"/>
      <c r="G58" s="407"/>
      <c r="H58" s="408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429" t="s">
        <v>180</v>
      </c>
      <c r="B60" s="429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1" t="s">
        <v>0</v>
      </c>
    </row>
    <row r="61" spans="1:14" ht="21" customHeight="1" x14ac:dyDescent="0.35">
      <c r="A61" s="429" t="s">
        <v>1</v>
      </c>
      <c r="B61" s="429"/>
      <c r="C61" s="429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34"/>
    </row>
    <row r="62" spans="1:14" ht="21" customHeight="1" x14ac:dyDescent="0.35">
      <c r="A62" s="429" t="s">
        <v>135</v>
      </c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471" t="s">
        <v>2</v>
      </c>
      <c r="B64" s="472" t="s">
        <v>3</v>
      </c>
      <c r="C64" s="4" t="s">
        <v>4</v>
      </c>
      <c r="D64" s="5" t="s">
        <v>5</v>
      </c>
      <c r="E64" s="472" t="s">
        <v>6</v>
      </c>
      <c r="F64" s="472" t="s">
        <v>7</v>
      </c>
      <c r="G64" s="472"/>
      <c r="H64" s="473" t="s">
        <v>8</v>
      </c>
      <c r="I64" s="473"/>
      <c r="J64" s="474" t="s">
        <v>9</v>
      </c>
      <c r="K64" s="474" t="s">
        <v>10</v>
      </c>
      <c r="L64" s="425" t="s">
        <v>11</v>
      </c>
      <c r="M64" s="478" t="s">
        <v>12</v>
      </c>
      <c r="N64" s="479"/>
    </row>
    <row r="65" spans="1:14" ht="63" customHeight="1" x14ac:dyDescent="0.35">
      <c r="A65" s="462"/>
      <c r="B65" s="409"/>
      <c r="C65" s="6" t="s">
        <v>13</v>
      </c>
      <c r="D65" s="7" t="s">
        <v>14</v>
      </c>
      <c r="E65" s="472"/>
      <c r="F65" s="8" t="s">
        <v>15</v>
      </c>
      <c r="G65" s="9" t="s">
        <v>16</v>
      </c>
      <c r="H65" s="10" t="s">
        <v>17</v>
      </c>
      <c r="I65" s="11" t="s">
        <v>18</v>
      </c>
      <c r="J65" s="409"/>
      <c r="K65" s="409"/>
      <c r="L65" s="475"/>
      <c r="M65" s="13" t="s">
        <v>19</v>
      </c>
      <c r="N65" s="14" t="s">
        <v>20</v>
      </c>
    </row>
    <row r="66" spans="1:14" ht="21" customHeight="1" x14ac:dyDescent="0.35">
      <c r="A66" s="446">
        <v>1</v>
      </c>
      <c r="B66" s="15" t="s">
        <v>53</v>
      </c>
      <c r="C66" s="405">
        <v>1150000</v>
      </c>
      <c r="D66" s="480">
        <v>1104141</v>
      </c>
      <c r="E66" s="435" t="s">
        <v>29</v>
      </c>
      <c r="F66" s="409" t="s">
        <v>54</v>
      </c>
      <c r="G66" s="437">
        <v>1095000</v>
      </c>
      <c r="H66" s="409" t="s">
        <v>54</v>
      </c>
      <c r="I66" s="454">
        <v>1090205</v>
      </c>
      <c r="J66" s="8"/>
      <c r="K66" s="8"/>
      <c r="L66" s="426" t="s">
        <v>170</v>
      </c>
      <c r="M66" s="36"/>
      <c r="N66" s="37"/>
    </row>
    <row r="67" spans="1:14" ht="21" customHeight="1" x14ac:dyDescent="0.35">
      <c r="A67" s="447"/>
      <c r="B67" s="16" t="s">
        <v>48</v>
      </c>
      <c r="C67" s="406"/>
      <c r="D67" s="458"/>
      <c r="E67" s="436"/>
      <c r="F67" s="411"/>
      <c r="G67" s="413"/>
      <c r="H67" s="410"/>
      <c r="I67" s="444"/>
      <c r="J67" s="17" t="s">
        <v>22</v>
      </c>
      <c r="K67" s="18" t="s">
        <v>55</v>
      </c>
      <c r="L67" s="427"/>
      <c r="M67" s="414" t="s">
        <v>23</v>
      </c>
      <c r="N67" s="414"/>
    </row>
    <row r="68" spans="1:14" ht="21" customHeight="1" x14ac:dyDescent="0.35">
      <c r="A68" s="447"/>
      <c r="B68" s="16" t="s">
        <v>56</v>
      </c>
      <c r="C68" s="406"/>
      <c r="D68" s="458"/>
      <c r="E68" s="436"/>
      <c r="F68" s="468" t="s">
        <v>57</v>
      </c>
      <c r="G68" s="460">
        <v>1101000</v>
      </c>
      <c r="H68" s="410"/>
      <c r="I68" s="444"/>
      <c r="J68" s="50" t="s">
        <v>24</v>
      </c>
      <c r="K68" s="16" t="s">
        <v>58</v>
      </c>
      <c r="L68" s="427"/>
      <c r="M68" s="415"/>
      <c r="N68" s="414"/>
    </row>
    <row r="69" spans="1:14" ht="21" customHeight="1" x14ac:dyDescent="0.35">
      <c r="A69" s="448"/>
      <c r="B69" s="20"/>
      <c r="C69" s="449"/>
      <c r="D69" s="459"/>
      <c r="E69" s="450"/>
      <c r="F69" s="469"/>
      <c r="G69" s="461"/>
      <c r="H69" s="411"/>
      <c r="I69" s="445"/>
      <c r="J69" s="21"/>
      <c r="K69" s="20"/>
      <c r="L69" s="428"/>
      <c r="M69" s="38"/>
      <c r="N69" s="39"/>
    </row>
    <row r="70" spans="1:14" x14ac:dyDescent="0.35">
      <c r="A70" s="25"/>
      <c r="B70" s="407" t="s">
        <v>32</v>
      </c>
      <c r="C70" s="407"/>
      <c r="D70" s="407"/>
      <c r="E70" s="407"/>
      <c r="F70" s="407"/>
      <c r="G70" s="407"/>
      <c r="H70" s="408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429" t="s">
        <v>181</v>
      </c>
      <c r="B72" s="429"/>
      <c r="C72" s="429"/>
      <c r="D72" s="429"/>
      <c r="E72" s="429"/>
      <c r="F72" s="429"/>
      <c r="G72" s="429"/>
      <c r="H72" s="429"/>
      <c r="I72" s="429"/>
      <c r="J72" s="429"/>
      <c r="K72" s="429"/>
      <c r="L72" s="429"/>
      <c r="M72" s="429"/>
      <c r="N72" s="1" t="s">
        <v>0</v>
      </c>
    </row>
    <row r="73" spans="1:14" x14ac:dyDescent="0.35">
      <c r="A73" s="429" t="s">
        <v>1</v>
      </c>
      <c r="B73" s="429"/>
      <c r="C73" s="429"/>
      <c r="D73" s="429"/>
      <c r="E73" s="429"/>
      <c r="F73" s="429"/>
      <c r="G73" s="429"/>
      <c r="H73" s="429"/>
      <c r="I73" s="429"/>
      <c r="J73" s="429"/>
      <c r="K73" s="429"/>
      <c r="L73" s="429"/>
      <c r="M73" s="429"/>
      <c r="N73" s="34"/>
    </row>
    <row r="74" spans="1:14" x14ac:dyDescent="0.35">
      <c r="A74" s="429" t="s">
        <v>135</v>
      </c>
      <c r="B74" s="429"/>
      <c r="C74" s="429"/>
      <c r="D74" s="429"/>
      <c r="E74" s="429"/>
      <c r="F74" s="429"/>
      <c r="G74" s="429"/>
      <c r="H74" s="429"/>
      <c r="I74" s="429"/>
      <c r="J74" s="429"/>
      <c r="K74" s="429"/>
      <c r="L74" s="429"/>
      <c r="M74" s="429"/>
      <c r="N74" s="34"/>
    </row>
    <row r="75" spans="1:14" ht="42" x14ac:dyDescent="0.35">
      <c r="A75" s="471" t="s">
        <v>2</v>
      </c>
      <c r="B75" s="472" t="s">
        <v>3</v>
      </c>
      <c r="C75" s="4" t="s">
        <v>4</v>
      </c>
      <c r="D75" s="5" t="s">
        <v>5</v>
      </c>
      <c r="E75" s="472" t="s">
        <v>6</v>
      </c>
      <c r="F75" s="472" t="s">
        <v>7</v>
      </c>
      <c r="G75" s="472"/>
      <c r="H75" s="473" t="s">
        <v>8</v>
      </c>
      <c r="I75" s="473"/>
      <c r="J75" s="474" t="s">
        <v>9</v>
      </c>
      <c r="K75" s="474" t="s">
        <v>10</v>
      </c>
      <c r="L75" s="475" t="s">
        <v>11</v>
      </c>
      <c r="M75" s="476" t="s">
        <v>12</v>
      </c>
      <c r="N75" s="477"/>
    </row>
    <row r="76" spans="1:14" ht="63" x14ac:dyDescent="0.35">
      <c r="A76" s="462"/>
      <c r="B76" s="472"/>
      <c r="C76" s="6" t="s">
        <v>13</v>
      </c>
      <c r="D76" s="7" t="s">
        <v>14</v>
      </c>
      <c r="E76" s="472"/>
      <c r="F76" s="8" t="s">
        <v>15</v>
      </c>
      <c r="G76" s="9" t="s">
        <v>16</v>
      </c>
      <c r="H76" s="10" t="s">
        <v>17</v>
      </c>
      <c r="I76" s="11" t="s">
        <v>18</v>
      </c>
      <c r="J76" s="409"/>
      <c r="K76" s="409"/>
      <c r="L76" s="475"/>
      <c r="M76" s="13" t="s">
        <v>19</v>
      </c>
      <c r="N76" s="14" t="s">
        <v>20</v>
      </c>
    </row>
    <row r="77" spans="1:14" x14ac:dyDescent="0.35">
      <c r="A77" s="462">
        <v>1</v>
      </c>
      <c r="B77" s="15" t="s">
        <v>38</v>
      </c>
      <c r="C77" s="465">
        <v>2099280.37</v>
      </c>
      <c r="D77" s="465">
        <v>2246230</v>
      </c>
      <c r="E77" s="467" t="s">
        <v>34</v>
      </c>
      <c r="F77" s="409" t="s">
        <v>30</v>
      </c>
      <c r="G77" s="437">
        <v>2200000</v>
      </c>
      <c r="H77" s="409" t="s">
        <v>30</v>
      </c>
      <c r="I77" s="441">
        <v>2196035</v>
      </c>
      <c r="J77" s="47"/>
      <c r="K77" s="41"/>
      <c r="L77" s="426" t="s">
        <v>31</v>
      </c>
      <c r="M77" s="36"/>
      <c r="N77" s="400"/>
    </row>
    <row r="78" spans="1:14" ht="21" customHeight="1" x14ac:dyDescent="0.35">
      <c r="A78" s="463"/>
      <c r="B78" s="16" t="s">
        <v>26</v>
      </c>
      <c r="C78" s="466"/>
      <c r="D78" s="466"/>
      <c r="E78" s="468"/>
      <c r="F78" s="410"/>
      <c r="G78" s="412"/>
      <c r="H78" s="410"/>
      <c r="I78" s="442"/>
      <c r="J78" s="17" t="s">
        <v>25</v>
      </c>
      <c r="K78" s="18" t="s">
        <v>39</v>
      </c>
      <c r="L78" s="427"/>
      <c r="M78" s="414" t="s">
        <v>23</v>
      </c>
      <c r="N78" s="401"/>
    </row>
    <row r="79" spans="1:14" ht="21" customHeight="1" x14ac:dyDescent="0.35">
      <c r="A79" s="463"/>
      <c r="B79" s="16" t="s">
        <v>40</v>
      </c>
      <c r="C79" s="466"/>
      <c r="D79" s="466"/>
      <c r="E79" s="468"/>
      <c r="F79" s="410"/>
      <c r="G79" s="412"/>
      <c r="H79" s="410"/>
      <c r="I79" s="442"/>
      <c r="J79" s="17" t="s">
        <v>24</v>
      </c>
      <c r="K79" s="16" t="s">
        <v>41</v>
      </c>
      <c r="L79" s="427"/>
      <c r="M79" s="415"/>
      <c r="N79" s="401"/>
    </row>
    <row r="80" spans="1:14" ht="20.25" customHeight="1" x14ac:dyDescent="0.35">
      <c r="A80" s="464"/>
      <c r="B80" s="20"/>
      <c r="C80" s="466"/>
      <c r="D80" s="466"/>
      <c r="E80" s="469"/>
      <c r="F80" s="410"/>
      <c r="G80" s="413"/>
      <c r="H80" s="411"/>
      <c r="I80" s="443"/>
      <c r="J80" s="53"/>
      <c r="K80" s="23"/>
      <c r="L80" s="428"/>
      <c r="M80" s="38"/>
      <c r="N80" s="401"/>
    </row>
    <row r="81" spans="1:14" x14ac:dyDescent="0.35">
      <c r="A81" s="462">
        <v>2</v>
      </c>
      <c r="B81" s="15" t="s">
        <v>27</v>
      </c>
      <c r="C81" s="465">
        <v>2000000</v>
      </c>
      <c r="D81" s="465">
        <v>2139564.58</v>
      </c>
      <c r="E81" s="435" t="s">
        <v>34</v>
      </c>
      <c r="F81" s="451" t="s">
        <v>42</v>
      </c>
      <c r="G81" s="437">
        <v>2124564.58</v>
      </c>
      <c r="H81" s="438" t="s">
        <v>42</v>
      </c>
      <c r="I81" s="441">
        <v>2124130.83</v>
      </c>
      <c r="J81" s="47"/>
      <c r="K81" s="54"/>
      <c r="L81" s="426" t="s">
        <v>171</v>
      </c>
      <c r="M81" s="36"/>
      <c r="N81" s="400"/>
    </row>
    <row r="82" spans="1:14" ht="21" customHeight="1" x14ac:dyDescent="0.35">
      <c r="A82" s="463"/>
      <c r="B82" s="16" t="s">
        <v>26</v>
      </c>
      <c r="C82" s="466"/>
      <c r="D82" s="466"/>
      <c r="E82" s="436"/>
      <c r="F82" s="453"/>
      <c r="G82" s="413"/>
      <c r="H82" s="439"/>
      <c r="I82" s="442"/>
      <c r="J82" s="17" t="s">
        <v>22</v>
      </c>
      <c r="K82" s="18" t="s">
        <v>43</v>
      </c>
      <c r="L82" s="427"/>
      <c r="M82" s="414" t="s">
        <v>23</v>
      </c>
      <c r="N82" s="401"/>
    </row>
    <row r="83" spans="1:14" ht="21" customHeight="1" x14ac:dyDescent="0.35">
      <c r="A83" s="463"/>
      <c r="B83" s="16" t="s">
        <v>44</v>
      </c>
      <c r="C83" s="466"/>
      <c r="D83" s="466"/>
      <c r="E83" s="436"/>
      <c r="F83" s="468" t="s">
        <v>45</v>
      </c>
      <c r="G83" s="470">
        <v>2134564.58</v>
      </c>
      <c r="H83" s="439"/>
      <c r="I83" s="442"/>
      <c r="J83" s="50" t="s">
        <v>24</v>
      </c>
      <c r="K83" s="16" t="s">
        <v>41</v>
      </c>
      <c r="L83" s="427"/>
      <c r="M83" s="415"/>
      <c r="N83" s="401"/>
    </row>
    <row r="84" spans="1:14" ht="20.25" customHeight="1" x14ac:dyDescent="0.35">
      <c r="A84" s="464"/>
      <c r="B84" s="20"/>
      <c r="C84" s="466"/>
      <c r="D84" s="466"/>
      <c r="E84" s="450"/>
      <c r="F84" s="469"/>
      <c r="G84" s="461"/>
      <c r="H84" s="440"/>
      <c r="I84" s="443"/>
      <c r="J84" s="48"/>
      <c r="K84" s="54"/>
      <c r="L84" s="428"/>
      <c r="M84" s="38"/>
      <c r="N84" s="402"/>
    </row>
    <row r="85" spans="1:14" ht="21" customHeight="1" x14ac:dyDescent="0.35">
      <c r="A85" s="447">
        <v>3</v>
      </c>
      <c r="B85" s="16" t="s">
        <v>46</v>
      </c>
      <c r="C85" s="465">
        <v>2502229</v>
      </c>
      <c r="D85" s="465">
        <v>2677385.0299999998</v>
      </c>
      <c r="E85" s="436" t="s">
        <v>34</v>
      </c>
      <c r="F85" s="409" t="s">
        <v>47</v>
      </c>
      <c r="G85" s="437">
        <v>2608267.31</v>
      </c>
      <c r="H85" s="410" t="s">
        <v>47</v>
      </c>
      <c r="I85" s="444">
        <v>2598624.4700000002</v>
      </c>
      <c r="J85" s="8"/>
      <c r="K85" s="41"/>
      <c r="L85" s="426" t="s">
        <v>172</v>
      </c>
      <c r="M85" s="36"/>
      <c r="N85" s="401"/>
    </row>
    <row r="86" spans="1:14" ht="21" customHeight="1" x14ac:dyDescent="0.35">
      <c r="A86" s="447"/>
      <c r="B86" s="16" t="s">
        <v>48</v>
      </c>
      <c r="C86" s="466"/>
      <c r="D86" s="466"/>
      <c r="E86" s="436"/>
      <c r="F86" s="411"/>
      <c r="G86" s="413"/>
      <c r="H86" s="410"/>
      <c r="I86" s="444"/>
      <c r="J86" s="17" t="s">
        <v>22</v>
      </c>
      <c r="K86" s="18" t="s">
        <v>49</v>
      </c>
      <c r="L86" s="427"/>
      <c r="M86" s="414" t="s">
        <v>23</v>
      </c>
      <c r="N86" s="401"/>
    </row>
    <row r="87" spans="1:14" ht="21" customHeight="1" x14ac:dyDescent="0.35">
      <c r="A87" s="447"/>
      <c r="B87" s="16" t="s">
        <v>50</v>
      </c>
      <c r="C87" s="466"/>
      <c r="D87" s="466"/>
      <c r="E87" s="436"/>
      <c r="F87" s="468" t="s">
        <v>51</v>
      </c>
      <c r="G87" s="460">
        <v>2675385</v>
      </c>
      <c r="H87" s="410"/>
      <c r="I87" s="444"/>
      <c r="J87" s="17" t="s">
        <v>24</v>
      </c>
      <c r="K87" s="16" t="s">
        <v>52</v>
      </c>
      <c r="L87" s="427"/>
      <c r="M87" s="415"/>
      <c r="N87" s="401"/>
    </row>
    <row r="88" spans="1:14" ht="20.25" customHeight="1" x14ac:dyDescent="0.35">
      <c r="A88" s="448"/>
      <c r="B88" s="23"/>
      <c r="C88" s="466"/>
      <c r="D88" s="466"/>
      <c r="E88" s="436"/>
      <c r="F88" s="469"/>
      <c r="G88" s="461"/>
      <c r="H88" s="411"/>
      <c r="I88" s="444"/>
      <c r="J88" s="23"/>
      <c r="K88" s="42"/>
      <c r="L88" s="428"/>
      <c r="M88" s="38"/>
      <c r="N88" s="402"/>
    </row>
    <row r="89" spans="1:14" x14ac:dyDescent="0.35">
      <c r="A89" s="25"/>
      <c r="B89" s="407" t="s">
        <v>28</v>
      </c>
      <c r="C89" s="407"/>
      <c r="D89" s="407"/>
      <c r="E89" s="407"/>
      <c r="F89" s="407"/>
      <c r="G89" s="407"/>
      <c r="H89" s="408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38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38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399">
        <v>243162</v>
      </c>
      <c r="G5" s="388"/>
      <c r="H5" s="399">
        <v>243193</v>
      </c>
      <c r="I5" s="388"/>
      <c r="J5" s="399">
        <v>23712</v>
      </c>
      <c r="K5" s="388"/>
      <c r="L5" s="399">
        <v>23743</v>
      </c>
      <c r="M5" s="388"/>
      <c r="N5" s="399">
        <v>23774</v>
      </c>
      <c r="O5" s="388"/>
      <c r="P5" s="392">
        <v>23802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238</v>
      </c>
      <c r="AE5" s="395"/>
      <c r="AF5" s="396"/>
    </row>
    <row r="6" spans="1:38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38" s="73" customFormat="1" ht="54" customHeight="1" x14ac:dyDescent="0.2">
      <c r="A7" s="388"/>
      <c r="B7" s="388"/>
      <c r="C7" s="147" t="s">
        <v>146</v>
      </c>
      <c r="D7" s="148" t="s">
        <v>141</v>
      </c>
      <c r="E7" s="148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</row>
    <row r="11" spans="1:3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204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149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198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151" t="s">
        <v>15</v>
      </c>
      <c r="G7" s="152" t="s">
        <v>16</v>
      </c>
      <c r="H7" s="150" t="s">
        <v>17</v>
      </c>
      <c r="I7" s="11" t="s">
        <v>18</v>
      </c>
      <c r="J7" s="409"/>
      <c r="K7" s="409"/>
      <c r="L7" s="481"/>
      <c r="M7" s="157" t="s">
        <v>19</v>
      </c>
      <c r="N7" s="14" t="s">
        <v>20</v>
      </c>
    </row>
    <row r="8" spans="1:14" ht="21" customHeight="1" x14ac:dyDescent="0.35">
      <c r="A8" s="446">
        <v>1</v>
      </c>
      <c r="B8" s="58" t="s">
        <v>33</v>
      </c>
      <c r="C8" s="431">
        <v>300000</v>
      </c>
      <c r="D8" s="405">
        <v>254336</v>
      </c>
      <c r="E8" s="435" t="s">
        <v>21</v>
      </c>
      <c r="F8" s="409" t="s">
        <v>205</v>
      </c>
      <c r="G8" s="437">
        <v>250553</v>
      </c>
      <c r="H8" s="409" t="s">
        <v>205</v>
      </c>
      <c r="I8" s="441">
        <v>250553</v>
      </c>
      <c r="J8" s="60"/>
      <c r="K8" s="151"/>
      <c r="L8" s="416" t="s">
        <v>236</v>
      </c>
      <c r="M8" s="419" t="s">
        <v>23</v>
      </c>
      <c r="N8" s="422"/>
    </row>
    <row r="9" spans="1:14" ht="21" customHeight="1" x14ac:dyDescent="0.35">
      <c r="A9" s="447"/>
      <c r="B9" s="61" t="s">
        <v>37</v>
      </c>
      <c r="C9" s="432"/>
      <c r="D9" s="406"/>
      <c r="E9" s="436"/>
      <c r="F9" s="410"/>
      <c r="G9" s="412"/>
      <c r="H9" s="410"/>
      <c r="I9" s="442"/>
      <c r="J9" s="155" t="s">
        <v>25</v>
      </c>
      <c r="K9" s="18" t="s">
        <v>206</v>
      </c>
      <c r="L9" s="417"/>
      <c r="M9" s="420"/>
      <c r="N9" s="420"/>
    </row>
    <row r="10" spans="1:14" ht="21" customHeight="1" x14ac:dyDescent="0.35">
      <c r="A10" s="447"/>
      <c r="B10" s="61" t="s">
        <v>207</v>
      </c>
      <c r="C10" s="432"/>
      <c r="D10" s="406"/>
      <c r="E10" s="436"/>
      <c r="F10" s="410"/>
      <c r="G10" s="412"/>
      <c r="H10" s="410"/>
      <c r="I10" s="442"/>
      <c r="J10" s="155" t="s">
        <v>24</v>
      </c>
      <c r="K10" s="16" t="s">
        <v>208</v>
      </c>
      <c r="L10" s="417"/>
      <c r="M10" s="420"/>
      <c r="N10" s="420"/>
    </row>
    <row r="11" spans="1:14" ht="21" customHeight="1" x14ac:dyDescent="0.35">
      <c r="A11" s="448"/>
      <c r="B11" s="63"/>
      <c r="C11" s="433"/>
      <c r="D11" s="449"/>
      <c r="E11" s="450"/>
      <c r="F11" s="411"/>
      <c r="G11" s="413"/>
      <c r="H11" s="411"/>
      <c r="I11" s="443"/>
      <c r="J11" s="64"/>
      <c r="K11" s="154"/>
      <c r="L11" s="418"/>
      <c r="M11" s="421"/>
      <c r="N11" s="421"/>
    </row>
    <row r="12" spans="1:14" ht="21" customHeight="1" x14ac:dyDescent="0.35">
      <c r="A12" s="446">
        <v>2</v>
      </c>
      <c r="B12" s="58" t="s">
        <v>209</v>
      </c>
      <c r="C12" s="431">
        <v>466000</v>
      </c>
      <c r="D12" s="405">
        <v>498620</v>
      </c>
      <c r="E12" s="435" t="s">
        <v>21</v>
      </c>
      <c r="F12" s="151" t="s">
        <v>210</v>
      </c>
      <c r="G12" s="59">
        <v>498620</v>
      </c>
      <c r="H12" s="455" t="s">
        <v>210</v>
      </c>
      <c r="I12" s="441">
        <v>498620</v>
      </c>
      <c r="J12" s="60"/>
      <c r="K12" s="151"/>
      <c r="L12" s="416" t="s">
        <v>237</v>
      </c>
      <c r="M12" s="419"/>
      <c r="N12" s="419" t="s">
        <v>23</v>
      </c>
    </row>
    <row r="13" spans="1:14" ht="21" customHeight="1" x14ac:dyDescent="0.35">
      <c r="A13" s="447"/>
      <c r="B13" s="61" t="s">
        <v>211</v>
      </c>
      <c r="C13" s="432"/>
      <c r="D13" s="406"/>
      <c r="E13" s="436"/>
      <c r="F13" s="158" t="s">
        <v>212</v>
      </c>
      <c r="G13" s="62">
        <v>531790</v>
      </c>
      <c r="H13" s="456"/>
      <c r="I13" s="442"/>
      <c r="J13" s="155" t="s">
        <v>22</v>
      </c>
      <c r="K13" s="18" t="s">
        <v>213</v>
      </c>
      <c r="L13" s="417"/>
      <c r="M13" s="482"/>
      <c r="N13" s="482"/>
    </row>
    <row r="14" spans="1:14" ht="21" customHeight="1" x14ac:dyDescent="0.35">
      <c r="A14" s="447"/>
      <c r="B14" s="61" t="s">
        <v>214</v>
      </c>
      <c r="C14" s="432"/>
      <c r="D14" s="406"/>
      <c r="E14" s="436"/>
      <c r="F14" s="155" t="s">
        <v>215</v>
      </c>
      <c r="G14" s="156">
        <v>541527</v>
      </c>
      <c r="H14" s="456"/>
      <c r="I14" s="442"/>
      <c r="J14" s="155" t="s">
        <v>24</v>
      </c>
      <c r="K14" s="16" t="s">
        <v>208</v>
      </c>
      <c r="L14" s="417"/>
      <c r="M14" s="482"/>
      <c r="N14" s="482"/>
    </row>
    <row r="15" spans="1:14" ht="21" customHeight="1" x14ac:dyDescent="0.35">
      <c r="A15" s="446">
        <v>3</v>
      </c>
      <c r="B15" s="58" t="s">
        <v>216</v>
      </c>
      <c r="C15" s="431">
        <v>8280</v>
      </c>
      <c r="D15" s="405">
        <v>8859.6</v>
      </c>
      <c r="E15" s="435" t="s">
        <v>21</v>
      </c>
      <c r="F15" s="172" t="s">
        <v>217</v>
      </c>
      <c r="G15" s="152">
        <v>8859.6</v>
      </c>
      <c r="H15" s="451" t="s">
        <v>217</v>
      </c>
      <c r="I15" s="437">
        <v>8859.6</v>
      </c>
      <c r="J15" s="60"/>
      <c r="K15" s="176"/>
      <c r="L15" s="416" t="s">
        <v>174</v>
      </c>
      <c r="M15" s="434" t="s">
        <v>23</v>
      </c>
      <c r="N15" s="422"/>
    </row>
    <row r="16" spans="1:14" ht="21" customHeight="1" x14ac:dyDescent="0.35">
      <c r="A16" s="447"/>
      <c r="B16" s="61" t="s">
        <v>218</v>
      </c>
      <c r="C16" s="432"/>
      <c r="D16" s="406"/>
      <c r="E16" s="436"/>
      <c r="F16" s="173" t="s">
        <v>219</v>
      </c>
      <c r="G16" s="153">
        <v>9223.4</v>
      </c>
      <c r="H16" s="452"/>
      <c r="I16" s="412"/>
      <c r="J16" s="155" t="s">
        <v>22</v>
      </c>
      <c r="K16" s="18" t="s">
        <v>244</v>
      </c>
      <c r="L16" s="417"/>
      <c r="M16" s="483"/>
      <c r="N16" s="420"/>
    </row>
    <row r="17" spans="1:14" ht="32.25" customHeight="1" x14ac:dyDescent="0.35">
      <c r="A17" s="447"/>
      <c r="B17" s="61"/>
      <c r="C17" s="432"/>
      <c r="D17" s="406"/>
      <c r="E17" s="436"/>
      <c r="F17" s="458" t="s">
        <v>220</v>
      </c>
      <c r="G17" s="460" t="s">
        <v>221</v>
      </c>
      <c r="H17" s="452"/>
      <c r="I17" s="412"/>
      <c r="J17" s="155" t="s">
        <v>24</v>
      </c>
      <c r="K17" s="16" t="s">
        <v>222</v>
      </c>
      <c r="L17" s="417"/>
      <c r="M17" s="483"/>
      <c r="N17" s="420"/>
    </row>
    <row r="18" spans="1:14" ht="32.25" customHeight="1" x14ac:dyDescent="0.35">
      <c r="A18" s="448"/>
      <c r="B18" s="63"/>
      <c r="C18" s="433"/>
      <c r="D18" s="449"/>
      <c r="E18" s="450"/>
      <c r="F18" s="459"/>
      <c r="G18" s="461"/>
      <c r="H18" s="453"/>
      <c r="I18" s="413"/>
      <c r="J18" s="64"/>
      <c r="K18" s="154"/>
      <c r="L18" s="418"/>
      <c r="M18" s="484"/>
      <c r="N18" s="421"/>
    </row>
    <row r="19" spans="1:14" ht="32.25" customHeight="1" x14ac:dyDescent="0.35">
      <c r="A19" s="446">
        <v>4</v>
      </c>
      <c r="B19" s="58" t="s">
        <v>223</v>
      </c>
      <c r="C19" s="431">
        <v>396732</v>
      </c>
      <c r="D19" s="405">
        <v>414197</v>
      </c>
      <c r="E19" s="435" t="s">
        <v>21</v>
      </c>
      <c r="F19" s="451" t="s">
        <v>224</v>
      </c>
      <c r="G19" s="437" t="s">
        <v>225</v>
      </c>
      <c r="H19" s="438" t="s">
        <v>224</v>
      </c>
      <c r="I19" s="441" t="s">
        <v>225</v>
      </c>
      <c r="J19" s="60"/>
      <c r="K19" s="151"/>
      <c r="L19" s="416" t="s">
        <v>174</v>
      </c>
      <c r="M19" s="419"/>
      <c r="N19" s="419" t="s">
        <v>23</v>
      </c>
    </row>
    <row r="20" spans="1:14" ht="32.25" customHeight="1" x14ac:dyDescent="0.35">
      <c r="A20" s="447"/>
      <c r="B20" s="174" t="s">
        <v>226</v>
      </c>
      <c r="C20" s="432"/>
      <c r="D20" s="406"/>
      <c r="E20" s="436"/>
      <c r="F20" s="452"/>
      <c r="G20" s="412"/>
      <c r="H20" s="439"/>
      <c r="I20" s="442"/>
      <c r="J20" s="155"/>
      <c r="K20" s="18"/>
      <c r="L20" s="417"/>
      <c r="M20" s="482"/>
      <c r="N20" s="482"/>
    </row>
    <row r="21" spans="1:14" ht="21" customHeight="1" x14ac:dyDescent="0.35">
      <c r="A21" s="447"/>
      <c r="B21" s="61" t="s">
        <v>227</v>
      </c>
      <c r="C21" s="432"/>
      <c r="D21" s="406"/>
      <c r="E21" s="436"/>
      <c r="F21" s="458" t="s">
        <v>228</v>
      </c>
      <c r="G21" s="460">
        <v>416444</v>
      </c>
      <c r="H21" s="439"/>
      <c r="I21" s="442"/>
      <c r="J21" s="155" t="s">
        <v>22</v>
      </c>
      <c r="K21" s="16" t="s">
        <v>229</v>
      </c>
      <c r="L21" s="417"/>
      <c r="M21" s="482"/>
      <c r="N21" s="482"/>
    </row>
    <row r="22" spans="1:14" ht="21" customHeight="1" x14ac:dyDescent="0.35">
      <c r="A22" s="447"/>
      <c r="B22" s="61"/>
      <c r="C22" s="432"/>
      <c r="D22" s="406"/>
      <c r="E22" s="436"/>
      <c r="F22" s="458"/>
      <c r="G22" s="460"/>
      <c r="H22" s="439"/>
      <c r="I22" s="442"/>
      <c r="J22" s="155" t="s">
        <v>24</v>
      </c>
      <c r="K22" s="16" t="s">
        <v>230</v>
      </c>
      <c r="L22" s="417"/>
      <c r="M22" s="482"/>
      <c r="N22" s="482"/>
    </row>
    <row r="23" spans="1:14" ht="21" customHeight="1" x14ac:dyDescent="0.35">
      <c r="A23" s="447"/>
      <c r="B23" s="61"/>
      <c r="C23" s="432"/>
      <c r="D23" s="406"/>
      <c r="E23" s="436"/>
      <c r="F23" s="458" t="s">
        <v>231</v>
      </c>
      <c r="G23" s="460">
        <v>422650</v>
      </c>
      <c r="H23" s="439"/>
      <c r="I23" s="442"/>
      <c r="J23" s="175"/>
      <c r="K23" s="16"/>
      <c r="L23" s="417"/>
      <c r="M23" s="482"/>
      <c r="N23" s="482"/>
    </row>
    <row r="24" spans="1:14" ht="21" customHeight="1" x14ac:dyDescent="0.35">
      <c r="A24" s="448"/>
      <c r="B24" s="63"/>
      <c r="C24" s="433"/>
      <c r="D24" s="449"/>
      <c r="E24" s="450"/>
      <c r="F24" s="459"/>
      <c r="G24" s="461"/>
      <c r="H24" s="440"/>
      <c r="I24" s="443"/>
      <c r="J24" s="64"/>
      <c r="K24" s="154"/>
      <c r="L24" s="417"/>
      <c r="M24" s="482"/>
      <c r="N24" s="482"/>
    </row>
    <row r="25" spans="1:14" ht="21" customHeight="1" x14ac:dyDescent="0.35">
      <c r="A25" s="446">
        <v>5</v>
      </c>
      <c r="B25" s="58" t="s">
        <v>33</v>
      </c>
      <c r="C25" s="431">
        <v>467000</v>
      </c>
      <c r="D25" s="405">
        <v>385084</v>
      </c>
      <c r="E25" s="435" t="s">
        <v>21</v>
      </c>
      <c r="F25" s="451" t="s">
        <v>232</v>
      </c>
      <c r="G25" s="437">
        <v>380073</v>
      </c>
      <c r="H25" s="451" t="s">
        <v>232</v>
      </c>
      <c r="I25" s="437">
        <v>380073</v>
      </c>
      <c r="J25" s="60"/>
      <c r="K25" s="151"/>
      <c r="L25" s="416" t="s">
        <v>236</v>
      </c>
      <c r="M25" s="434" t="s">
        <v>23</v>
      </c>
      <c r="N25" s="422"/>
    </row>
    <row r="26" spans="1:14" ht="21" customHeight="1" x14ac:dyDescent="0.35">
      <c r="A26" s="447"/>
      <c r="B26" s="61" t="s">
        <v>37</v>
      </c>
      <c r="C26" s="432"/>
      <c r="D26" s="406"/>
      <c r="E26" s="436"/>
      <c r="F26" s="452"/>
      <c r="G26" s="412"/>
      <c r="H26" s="452"/>
      <c r="I26" s="412"/>
      <c r="J26" s="155" t="s">
        <v>25</v>
      </c>
      <c r="K26" s="177" t="s">
        <v>233</v>
      </c>
      <c r="L26" s="417"/>
      <c r="M26" s="483"/>
      <c r="N26" s="420"/>
    </row>
    <row r="27" spans="1:14" ht="21" customHeight="1" x14ac:dyDescent="0.35">
      <c r="A27" s="447"/>
      <c r="B27" s="61" t="s">
        <v>234</v>
      </c>
      <c r="C27" s="432"/>
      <c r="D27" s="406"/>
      <c r="E27" s="436"/>
      <c r="F27" s="452"/>
      <c r="G27" s="412"/>
      <c r="H27" s="452"/>
      <c r="I27" s="412"/>
      <c r="J27" s="155" t="s">
        <v>24</v>
      </c>
      <c r="K27" s="16" t="s">
        <v>235</v>
      </c>
      <c r="L27" s="417"/>
      <c r="M27" s="483"/>
      <c r="N27" s="420"/>
    </row>
    <row r="28" spans="1:14" ht="21" customHeight="1" x14ac:dyDescent="0.35">
      <c r="A28" s="448"/>
      <c r="B28" s="63"/>
      <c r="C28" s="433"/>
      <c r="D28" s="449"/>
      <c r="E28" s="450"/>
      <c r="F28" s="453"/>
      <c r="G28" s="413"/>
      <c r="H28" s="453"/>
      <c r="I28" s="413"/>
      <c r="J28" s="64"/>
      <c r="K28" s="154"/>
      <c r="L28" s="418"/>
      <c r="M28" s="484"/>
      <c r="N28" s="421"/>
    </row>
    <row r="29" spans="1:14" ht="21.75" customHeight="1" x14ac:dyDescent="0.35">
      <c r="A29" s="25"/>
      <c r="B29" s="407" t="s">
        <v>243</v>
      </c>
      <c r="C29" s="407"/>
      <c r="D29" s="407"/>
      <c r="E29" s="407"/>
      <c r="F29" s="407"/>
      <c r="G29" s="407"/>
      <c r="H29" s="408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2"/>
      <c r="J31" s="202"/>
      <c r="K31" s="46"/>
    </row>
    <row r="32" spans="1:14" x14ac:dyDescent="0.35">
      <c r="A32" s="429" t="s">
        <v>197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149" t="s">
        <v>0</v>
      </c>
    </row>
    <row r="33" spans="1:14" x14ac:dyDescent="0.35">
      <c r="A33" s="429" t="s">
        <v>1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34"/>
    </row>
    <row r="34" spans="1:14" x14ac:dyDescent="0.35">
      <c r="A34" s="429" t="s">
        <v>198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471" t="s">
        <v>2</v>
      </c>
      <c r="B36" s="472" t="s">
        <v>3</v>
      </c>
      <c r="C36" s="4" t="s">
        <v>4</v>
      </c>
      <c r="D36" s="5" t="s">
        <v>5</v>
      </c>
      <c r="E36" s="472" t="s">
        <v>6</v>
      </c>
      <c r="F36" s="472" t="s">
        <v>7</v>
      </c>
      <c r="G36" s="472"/>
      <c r="H36" s="473" t="s">
        <v>8</v>
      </c>
      <c r="I36" s="473"/>
      <c r="J36" s="474" t="s">
        <v>9</v>
      </c>
      <c r="K36" s="474" t="s">
        <v>10</v>
      </c>
      <c r="L36" s="475" t="s">
        <v>11</v>
      </c>
      <c r="M36" s="476" t="s">
        <v>12</v>
      </c>
      <c r="N36" s="477"/>
    </row>
    <row r="37" spans="1:14" ht="63" x14ac:dyDescent="0.35">
      <c r="A37" s="462"/>
      <c r="B37" s="472"/>
      <c r="C37" s="6" t="s">
        <v>13</v>
      </c>
      <c r="D37" s="7" t="s">
        <v>14</v>
      </c>
      <c r="E37" s="472"/>
      <c r="F37" s="151" t="s">
        <v>15</v>
      </c>
      <c r="G37" s="152" t="s">
        <v>16</v>
      </c>
      <c r="H37" s="150" t="s">
        <v>17</v>
      </c>
      <c r="I37" s="11" t="s">
        <v>18</v>
      </c>
      <c r="J37" s="409"/>
      <c r="K37" s="409"/>
      <c r="L37" s="475"/>
      <c r="M37" s="157" t="s">
        <v>19</v>
      </c>
      <c r="N37" s="14" t="s">
        <v>20</v>
      </c>
    </row>
    <row r="38" spans="1:14" x14ac:dyDescent="0.35">
      <c r="A38" s="462">
        <v>1</v>
      </c>
      <c r="B38" s="15" t="s">
        <v>199</v>
      </c>
      <c r="C38" s="465">
        <v>1800000</v>
      </c>
      <c r="D38" s="465">
        <v>1924423.89</v>
      </c>
      <c r="E38" s="467" t="s">
        <v>34</v>
      </c>
      <c r="F38" s="409" t="s">
        <v>200</v>
      </c>
      <c r="G38" s="437">
        <v>1924500</v>
      </c>
      <c r="H38" s="409" t="s">
        <v>200</v>
      </c>
      <c r="I38" s="441">
        <v>1924423.89</v>
      </c>
      <c r="J38" s="47"/>
      <c r="K38" s="41"/>
      <c r="L38" s="426" t="s">
        <v>242</v>
      </c>
      <c r="M38" s="36"/>
      <c r="N38" s="400"/>
    </row>
    <row r="39" spans="1:14" ht="21" customHeight="1" x14ac:dyDescent="0.35">
      <c r="A39" s="463"/>
      <c r="B39" s="16" t="s">
        <v>48</v>
      </c>
      <c r="C39" s="466"/>
      <c r="D39" s="466"/>
      <c r="E39" s="468"/>
      <c r="F39" s="410"/>
      <c r="G39" s="412"/>
      <c r="H39" s="410"/>
      <c r="I39" s="442"/>
      <c r="J39" s="155" t="s">
        <v>25</v>
      </c>
      <c r="K39" s="18" t="s">
        <v>201</v>
      </c>
      <c r="L39" s="427"/>
      <c r="M39" s="414" t="s">
        <v>23</v>
      </c>
      <c r="N39" s="401"/>
    </row>
    <row r="40" spans="1:14" ht="21" customHeight="1" x14ac:dyDescent="0.35">
      <c r="A40" s="463"/>
      <c r="B40" s="16" t="s">
        <v>202</v>
      </c>
      <c r="C40" s="466"/>
      <c r="D40" s="466"/>
      <c r="E40" s="468"/>
      <c r="F40" s="410"/>
      <c r="G40" s="412"/>
      <c r="H40" s="410"/>
      <c r="I40" s="442"/>
      <c r="J40" s="155" t="s">
        <v>24</v>
      </c>
      <c r="K40" s="16" t="s">
        <v>203</v>
      </c>
      <c r="L40" s="427"/>
      <c r="M40" s="415"/>
      <c r="N40" s="401"/>
    </row>
    <row r="41" spans="1:14" ht="20.25" customHeight="1" x14ac:dyDescent="0.35">
      <c r="A41" s="464"/>
      <c r="B41" s="20"/>
      <c r="C41" s="466"/>
      <c r="D41" s="466"/>
      <c r="E41" s="469"/>
      <c r="F41" s="411"/>
      <c r="G41" s="413"/>
      <c r="H41" s="410"/>
      <c r="I41" s="443"/>
      <c r="J41" s="53"/>
      <c r="K41" s="154"/>
      <c r="L41" s="428"/>
      <c r="M41" s="38"/>
      <c r="N41" s="401"/>
    </row>
    <row r="42" spans="1:14" x14ac:dyDescent="0.35">
      <c r="A42" s="25"/>
      <c r="B42" s="407" t="s">
        <v>32</v>
      </c>
      <c r="C42" s="407"/>
      <c r="D42" s="407"/>
      <c r="E42" s="407"/>
      <c r="F42" s="407"/>
      <c r="G42" s="407"/>
      <c r="H42" s="408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N19:N24"/>
    <mergeCell ref="M19:M24"/>
    <mergeCell ref="L19:L24"/>
    <mergeCell ref="N25:N28"/>
    <mergeCell ref="M25:M28"/>
    <mergeCell ref="L25:L28"/>
    <mergeCell ref="N12:N14"/>
    <mergeCell ref="M12:M14"/>
    <mergeCell ref="L12:L14"/>
    <mergeCell ref="L15:L18"/>
    <mergeCell ref="M15:M18"/>
    <mergeCell ref="N15:N18"/>
    <mergeCell ref="A25:A28"/>
    <mergeCell ref="C25:C28"/>
    <mergeCell ref="D25:D28"/>
    <mergeCell ref="E25:E28"/>
    <mergeCell ref="F25:F28"/>
    <mergeCell ref="G23:G24"/>
    <mergeCell ref="G25:G28"/>
    <mergeCell ref="D19:D24"/>
    <mergeCell ref="E19:E24"/>
    <mergeCell ref="F19:F20"/>
    <mergeCell ref="G19:G20"/>
    <mergeCell ref="A15:A18"/>
    <mergeCell ref="C15:C18"/>
    <mergeCell ref="D15:D18"/>
    <mergeCell ref="E15:E18"/>
    <mergeCell ref="H15:H18"/>
    <mergeCell ref="F17:F18"/>
    <mergeCell ref="G17:G18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N38:N41"/>
    <mergeCell ref="M39:M40"/>
    <mergeCell ref="K36:K37"/>
    <mergeCell ref="L36:L37"/>
    <mergeCell ref="M36:N36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44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44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44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5" spans="1:44" ht="33.75" customHeight="1" x14ac:dyDescent="0.3">
      <c r="A5" s="189"/>
      <c r="B5" s="189"/>
      <c r="C5" s="189"/>
      <c r="D5" s="189"/>
      <c r="E5" s="189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23743</v>
      </c>
      <c r="M5" s="388"/>
      <c r="N5" s="399">
        <v>23774</v>
      </c>
      <c r="O5" s="388"/>
      <c r="P5" s="392">
        <v>23802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281</v>
      </c>
      <c r="AE5" s="395"/>
      <c r="AF5" s="396"/>
    </row>
    <row r="6" spans="1:44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44" s="73" customFormat="1" ht="54" customHeight="1" x14ac:dyDescent="0.2">
      <c r="A7" s="388"/>
      <c r="B7" s="388"/>
      <c r="C7" s="186" t="s">
        <v>146</v>
      </c>
      <c r="D7" s="187" t="s">
        <v>141</v>
      </c>
      <c r="E7" s="187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</row>
    <row r="11" spans="1:44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8"/>
      <c r="B38" s="188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89"/>
      <c r="B39" s="18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246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190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247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190"/>
      <c r="C5" s="190"/>
      <c r="D5" s="190"/>
      <c r="E5" s="190"/>
      <c r="F5" s="190"/>
      <c r="G5" s="190"/>
      <c r="H5" s="190"/>
      <c r="I5" s="190"/>
      <c r="J5" s="190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191" t="s">
        <v>15</v>
      </c>
      <c r="G7" s="194" t="s">
        <v>16</v>
      </c>
      <c r="H7" s="200" t="s">
        <v>17</v>
      </c>
      <c r="I7" s="11" t="s">
        <v>18</v>
      </c>
      <c r="J7" s="409"/>
      <c r="K7" s="409"/>
      <c r="L7" s="481"/>
      <c r="M7" s="201" t="s">
        <v>19</v>
      </c>
      <c r="N7" s="14" t="s">
        <v>20</v>
      </c>
    </row>
    <row r="8" spans="1:14" ht="21" customHeight="1" x14ac:dyDescent="0.35">
      <c r="A8" s="446">
        <v>1</v>
      </c>
      <c r="B8" s="58" t="s">
        <v>33</v>
      </c>
      <c r="C8" s="431">
        <v>400000</v>
      </c>
      <c r="D8" s="405">
        <v>364282</v>
      </c>
      <c r="E8" s="435" t="s">
        <v>21</v>
      </c>
      <c r="F8" s="451" t="s">
        <v>255</v>
      </c>
      <c r="G8" s="437">
        <v>359695</v>
      </c>
      <c r="H8" s="451" t="s">
        <v>255</v>
      </c>
      <c r="I8" s="437">
        <v>359695</v>
      </c>
      <c r="J8" s="60"/>
      <c r="K8" s="191"/>
      <c r="L8" s="416" t="s">
        <v>236</v>
      </c>
      <c r="M8" s="419" t="s">
        <v>23</v>
      </c>
      <c r="N8" s="422"/>
    </row>
    <row r="9" spans="1:14" ht="21" customHeight="1" x14ac:dyDescent="0.35">
      <c r="A9" s="447"/>
      <c r="B9" s="61" t="s">
        <v>37</v>
      </c>
      <c r="C9" s="432"/>
      <c r="D9" s="406"/>
      <c r="E9" s="436"/>
      <c r="F9" s="452"/>
      <c r="G9" s="412"/>
      <c r="H9" s="452"/>
      <c r="I9" s="412"/>
      <c r="J9" s="199" t="s">
        <v>25</v>
      </c>
      <c r="K9" s="18" t="s">
        <v>259</v>
      </c>
      <c r="L9" s="417"/>
      <c r="M9" s="420"/>
      <c r="N9" s="420"/>
    </row>
    <row r="10" spans="1:14" ht="21" customHeight="1" x14ac:dyDescent="0.35">
      <c r="A10" s="447"/>
      <c r="B10" s="61" t="s">
        <v>260</v>
      </c>
      <c r="C10" s="432"/>
      <c r="D10" s="406"/>
      <c r="E10" s="436"/>
      <c r="F10" s="452"/>
      <c r="G10" s="412"/>
      <c r="H10" s="452"/>
      <c r="I10" s="412"/>
      <c r="J10" s="199" t="s">
        <v>24</v>
      </c>
      <c r="K10" s="16" t="s">
        <v>261</v>
      </c>
      <c r="L10" s="417"/>
      <c r="M10" s="420"/>
      <c r="N10" s="420"/>
    </row>
    <row r="11" spans="1:14" ht="21" customHeight="1" x14ac:dyDescent="0.35">
      <c r="A11" s="448"/>
      <c r="B11" s="63"/>
      <c r="C11" s="433"/>
      <c r="D11" s="449"/>
      <c r="E11" s="450"/>
      <c r="F11" s="453"/>
      <c r="G11" s="413"/>
      <c r="H11" s="453"/>
      <c r="I11" s="413"/>
      <c r="J11" s="64"/>
      <c r="K11" s="193"/>
      <c r="L11" s="418"/>
      <c r="M11" s="421"/>
      <c r="N11" s="421"/>
    </row>
    <row r="12" spans="1:14" ht="21" customHeight="1" x14ac:dyDescent="0.35">
      <c r="A12" s="446">
        <v>2</v>
      </c>
      <c r="B12" s="58" t="s">
        <v>33</v>
      </c>
      <c r="C12" s="431">
        <v>265000</v>
      </c>
      <c r="D12" s="405">
        <v>250329</v>
      </c>
      <c r="E12" s="435" t="s">
        <v>21</v>
      </c>
      <c r="F12" s="409" t="s">
        <v>262</v>
      </c>
      <c r="G12" s="437">
        <v>246609</v>
      </c>
      <c r="H12" s="409" t="s">
        <v>262</v>
      </c>
      <c r="I12" s="437">
        <v>246609</v>
      </c>
      <c r="J12" s="60"/>
      <c r="K12" s="191"/>
      <c r="L12" s="416" t="s">
        <v>236</v>
      </c>
      <c r="M12" s="419" t="s">
        <v>23</v>
      </c>
      <c r="N12" s="419"/>
    </row>
    <row r="13" spans="1:14" ht="21" customHeight="1" x14ac:dyDescent="0.35">
      <c r="A13" s="447"/>
      <c r="B13" s="61" t="s">
        <v>37</v>
      </c>
      <c r="C13" s="432"/>
      <c r="D13" s="406"/>
      <c r="E13" s="436"/>
      <c r="F13" s="410"/>
      <c r="G13" s="412"/>
      <c r="H13" s="410"/>
      <c r="I13" s="412"/>
      <c r="J13" s="199" t="s">
        <v>25</v>
      </c>
      <c r="K13" s="18" t="s">
        <v>263</v>
      </c>
      <c r="L13" s="417"/>
      <c r="M13" s="482"/>
      <c r="N13" s="482"/>
    </row>
    <row r="14" spans="1:14" ht="21" customHeight="1" x14ac:dyDescent="0.35">
      <c r="A14" s="447"/>
      <c r="B14" s="61" t="s">
        <v>264</v>
      </c>
      <c r="C14" s="432"/>
      <c r="D14" s="406"/>
      <c r="E14" s="436"/>
      <c r="F14" s="410"/>
      <c r="G14" s="412"/>
      <c r="H14" s="410"/>
      <c r="I14" s="412"/>
      <c r="J14" s="199" t="s">
        <v>24</v>
      </c>
      <c r="K14" s="16" t="s">
        <v>265</v>
      </c>
      <c r="L14" s="417"/>
      <c r="M14" s="482"/>
      <c r="N14" s="482"/>
    </row>
    <row r="15" spans="1:14" ht="21" customHeight="1" x14ac:dyDescent="0.35">
      <c r="A15" s="447"/>
      <c r="B15" s="63"/>
      <c r="C15" s="432"/>
      <c r="D15" s="406"/>
      <c r="E15" s="436"/>
      <c r="F15" s="411"/>
      <c r="G15" s="413"/>
      <c r="H15" s="411"/>
      <c r="I15" s="413"/>
      <c r="J15" s="199"/>
      <c r="K15" s="16"/>
      <c r="L15" s="418"/>
      <c r="M15" s="482"/>
      <c r="N15" s="482"/>
    </row>
    <row r="16" spans="1:14" ht="21" customHeight="1" x14ac:dyDescent="0.35">
      <c r="A16" s="446">
        <v>3</v>
      </c>
      <c r="B16" s="58" t="s">
        <v>266</v>
      </c>
      <c r="C16" s="431">
        <v>66359.81</v>
      </c>
      <c r="D16" s="405">
        <v>71005</v>
      </c>
      <c r="E16" s="435" t="s">
        <v>21</v>
      </c>
      <c r="F16" s="191" t="s">
        <v>267</v>
      </c>
      <c r="G16" s="194">
        <v>71005</v>
      </c>
      <c r="H16" s="451" t="s">
        <v>267</v>
      </c>
      <c r="I16" s="437">
        <v>71005</v>
      </c>
      <c r="J16" s="60"/>
      <c r="K16" s="191"/>
      <c r="L16" s="416" t="s">
        <v>179</v>
      </c>
      <c r="M16" s="434" t="s">
        <v>23</v>
      </c>
      <c r="N16" s="422"/>
    </row>
    <row r="17" spans="1:14" ht="21" customHeight="1" x14ac:dyDescent="0.35">
      <c r="A17" s="447"/>
      <c r="B17" s="61" t="s">
        <v>268</v>
      </c>
      <c r="C17" s="432"/>
      <c r="D17" s="406"/>
      <c r="E17" s="436"/>
      <c r="F17" s="199" t="s">
        <v>269</v>
      </c>
      <c r="G17" s="197">
        <v>74900</v>
      </c>
      <c r="H17" s="452"/>
      <c r="I17" s="412"/>
      <c r="J17" s="199" t="s">
        <v>22</v>
      </c>
      <c r="K17" s="18" t="s">
        <v>270</v>
      </c>
      <c r="L17" s="417"/>
      <c r="M17" s="483"/>
      <c r="N17" s="420"/>
    </row>
    <row r="18" spans="1:14" ht="21.75" customHeight="1" x14ac:dyDescent="0.35">
      <c r="A18" s="447"/>
      <c r="B18" s="61"/>
      <c r="C18" s="432"/>
      <c r="D18" s="406"/>
      <c r="E18" s="436"/>
      <c r="F18" s="195" t="s">
        <v>271</v>
      </c>
      <c r="G18" s="208">
        <v>75435</v>
      </c>
      <c r="H18" s="452"/>
      <c r="I18" s="412"/>
      <c r="J18" s="199" t="s">
        <v>24</v>
      </c>
      <c r="K18" s="16" t="s">
        <v>272</v>
      </c>
      <c r="L18" s="417"/>
      <c r="M18" s="483"/>
      <c r="N18" s="420"/>
    </row>
    <row r="19" spans="1:14" ht="32.25" customHeight="1" x14ac:dyDescent="0.35">
      <c r="A19" s="446">
        <v>4</v>
      </c>
      <c r="B19" s="58" t="s">
        <v>33</v>
      </c>
      <c r="C19" s="431">
        <v>315000</v>
      </c>
      <c r="D19" s="405">
        <v>295126</v>
      </c>
      <c r="E19" s="435" t="s">
        <v>21</v>
      </c>
      <c r="F19" s="451" t="s">
        <v>273</v>
      </c>
      <c r="G19" s="437">
        <v>291203</v>
      </c>
      <c r="H19" s="451" t="s">
        <v>273</v>
      </c>
      <c r="I19" s="437">
        <v>291203</v>
      </c>
      <c r="J19" s="60"/>
      <c r="K19" s="191"/>
      <c r="L19" s="416" t="s">
        <v>236</v>
      </c>
      <c r="M19" s="434" t="s">
        <v>23</v>
      </c>
      <c r="N19" s="419"/>
    </row>
    <row r="20" spans="1:14" ht="32.25" customHeight="1" x14ac:dyDescent="0.35">
      <c r="A20" s="447"/>
      <c r="B20" s="61" t="s">
        <v>37</v>
      </c>
      <c r="C20" s="432"/>
      <c r="D20" s="406"/>
      <c r="E20" s="436"/>
      <c r="F20" s="452"/>
      <c r="G20" s="412"/>
      <c r="H20" s="452"/>
      <c r="I20" s="412"/>
      <c r="J20" s="199" t="s">
        <v>25</v>
      </c>
      <c r="K20" s="18" t="s">
        <v>274</v>
      </c>
      <c r="L20" s="417"/>
      <c r="M20" s="483"/>
      <c r="N20" s="482"/>
    </row>
    <row r="21" spans="1:14" ht="21" customHeight="1" x14ac:dyDescent="0.35">
      <c r="A21" s="447"/>
      <c r="B21" s="61" t="s">
        <v>275</v>
      </c>
      <c r="C21" s="432"/>
      <c r="D21" s="406"/>
      <c r="E21" s="436"/>
      <c r="F21" s="452"/>
      <c r="G21" s="412"/>
      <c r="H21" s="452"/>
      <c r="I21" s="412"/>
      <c r="J21" s="199" t="s">
        <v>24</v>
      </c>
      <c r="K21" s="16" t="s">
        <v>276</v>
      </c>
      <c r="L21" s="417"/>
      <c r="M21" s="483"/>
      <c r="N21" s="482"/>
    </row>
    <row r="22" spans="1:14" ht="21" customHeight="1" x14ac:dyDescent="0.35">
      <c r="A22" s="447"/>
      <c r="B22" s="63"/>
      <c r="C22" s="432"/>
      <c r="D22" s="406"/>
      <c r="E22" s="436"/>
      <c r="F22" s="453"/>
      <c r="G22" s="413"/>
      <c r="H22" s="453"/>
      <c r="I22" s="413"/>
      <c r="J22" s="199"/>
      <c r="K22" s="16"/>
      <c r="L22" s="418"/>
      <c r="M22" s="484"/>
      <c r="N22" s="482"/>
    </row>
    <row r="23" spans="1:14" ht="21" customHeight="1" x14ac:dyDescent="0.35">
      <c r="A23" s="446">
        <v>5</v>
      </c>
      <c r="B23" s="58" t="s">
        <v>277</v>
      </c>
      <c r="C23" s="431">
        <v>26640</v>
      </c>
      <c r="D23" s="405">
        <v>28504.799999999999</v>
      </c>
      <c r="E23" s="435" t="s">
        <v>21</v>
      </c>
      <c r="F23" s="451" t="s">
        <v>96</v>
      </c>
      <c r="G23" s="437">
        <v>28504.799999999999</v>
      </c>
      <c r="H23" s="451" t="s">
        <v>96</v>
      </c>
      <c r="I23" s="437">
        <v>28504.799999999999</v>
      </c>
      <c r="J23" s="60"/>
      <c r="K23" s="191"/>
      <c r="L23" s="416" t="s">
        <v>179</v>
      </c>
      <c r="M23" s="434"/>
      <c r="N23" s="419" t="s">
        <v>23</v>
      </c>
    </row>
    <row r="24" spans="1:14" ht="21" customHeight="1" x14ac:dyDescent="0.35">
      <c r="A24" s="447"/>
      <c r="B24" s="61" t="s">
        <v>278</v>
      </c>
      <c r="C24" s="432"/>
      <c r="D24" s="406"/>
      <c r="E24" s="436"/>
      <c r="F24" s="452"/>
      <c r="G24" s="412"/>
      <c r="H24" s="452"/>
      <c r="I24" s="412"/>
      <c r="J24" s="199" t="s">
        <v>22</v>
      </c>
      <c r="K24" s="18" t="s">
        <v>279</v>
      </c>
      <c r="L24" s="417"/>
      <c r="M24" s="483"/>
      <c r="N24" s="482"/>
    </row>
    <row r="25" spans="1:14" ht="21" customHeight="1" x14ac:dyDescent="0.35">
      <c r="A25" s="447"/>
      <c r="B25" s="61"/>
      <c r="C25" s="432"/>
      <c r="D25" s="406"/>
      <c r="E25" s="436"/>
      <c r="F25" s="195" t="s">
        <v>100</v>
      </c>
      <c r="G25" s="197">
        <v>33705</v>
      </c>
      <c r="H25" s="452"/>
      <c r="I25" s="412"/>
      <c r="J25" s="199" t="s">
        <v>24</v>
      </c>
      <c r="K25" s="16" t="s">
        <v>280</v>
      </c>
      <c r="L25" s="417"/>
      <c r="M25" s="483"/>
      <c r="N25" s="482"/>
    </row>
    <row r="26" spans="1:14" ht="21" customHeight="1" x14ac:dyDescent="0.35">
      <c r="A26" s="448"/>
      <c r="B26" s="63"/>
      <c r="C26" s="433"/>
      <c r="D26" s="449"/>
      <c r="E26" s="450"/>
      <c r="F26" s="196" t="s">
        <v>102</v>
      </c>
      <c r="G26" s="198">
        <v>36380</v>
      </c>
      <c r="H26" s="453"/>
      <c r="I26" s="413"/>
      <c r="J26" s="64"/>
      <c r="K26" s="193"/>
      <c r="L26" s="418"/>
      <c r="M26" s="484"/>
      <c r="N26" s="482"/>
    </row>
    <row r="27" spans="1:14" ht="21.75" customHeight="1" x14ac:dyDescent="0.35">
      <c r="A27" s="25"/>
      <c r="B27" s="407" t="s">
        <v>243</v>
      </c>
      <c r="C27" s="407"/>
      <c r="D27" s="407"/>
      <c r="E27" s="407"/>
      <c r="F27" s="407"/>
      <c r="G27" s="407"/>
      <c r="H27" s="408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0"/>
      <c r="C29" s="190"/>
      <c r="D29" s="190"/>
      <c r="E29" s="190"/>
      <c r="F29" s="190"/>
      <c r="G29" s="190"/>
      <c r="H29" s="190"/>
      <c r="I29" s="202"/>
      <c r="J29" s="202"/>
      <c r="K29" s="46"/>
    </row>
    <row r="30" spans="1:14" x14ac:dyDescent="0.35">
      <c r="A30" s="429" t="s">
        <v>248</v>
      </c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190" t="s">
        <v>0</v>
      </c>
    </row>
    <row r="31" spans="1:14" x14ac:dyDescent="0.35">
      <c r="A31" s="429" t="s">
        <v>1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34"/>
    </row>
    <row r="32" spans="1:14" x14ac:dyDescent="0.35">
      <c r="A32" s="429" t="s">
        <v>247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34"/>
    </row>
    <row r="33" spans="1:14" x14ac:dyDescent="0.3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34"/>
    </row>
    <row r="34" spans="1:14" ht="42" x14ac:dyDescent="0.35">
      <c r="A34" s="471" t="s">
        <v>2</v>
      </c>
      <c r="B34" s="472" t="s">
        <v>3</v>
      </c>
      <c r="C34" s="4" t="s">
        <v>4</v>
      </c>
      <c r="D34" s="5" t="s">
        <v>5</v>
      </c>
      <c r="E34" s="472" t="s">
        <v>6</v>
      </c>
      <c r="F34" s="472" t="s">
        <v>7</v>
      </c>
      <c r="G34" s="472"/>
      <c r="H34" s="473" t="s">
        <v>8</v>
      </c>
      <c r="I34" s="473"/>
      <c r="J34" s="474" t="s">
        <v>9</v>
      </c>
      <c r="K34" s="474" t="s">
        <v>10</v>
      </c>
      <c r="L34" s="475" t="s">
        <v>11</v>
      </c>
      <c r="M34" s="476" t="s">
        <v>12</v>
      </c>
      <c r="N34" s="477"/>
    </row>
    <row r="35" spans="1:14" ht="63" x14ac:dyDescent="0.35">
      <c r="A35" s="462"/>
      <c r="B35" s="472"/>
      <c r="C35" s="6" t="s">
        <v>13</v>
      </c>
      <c r="D35" s="7" t="s">
        <v>14</v>
      </c>
      <c r="E35" s="472"/>
      <c r="F35" s="191" t="s">
        <v>15</v>
      </c>
      <c r="G35" s="194" t="s">
        <v>16</v>
      </c>
      <c r="H35" s="200" t="s">
        <v>17</v>
      </c>
      <c r="I35" s="11" t="s">
        <v>18</v>
      </c>
      <c r="J35" s="409"/>
      <c r="K35" s="409"/>
      <c r="L35" s="475"/>
      <c r="M35" s="201" t="s">
        <v>19</v>
      </c>
      <c r="N35" s="14" t="s">
        <v>20</v>
      </c>
    </row>
    <row r="36" spans="1:14" x14ac:dyDescent="0.35">
      <c r="A36" s="462">
        <v>1</v>
      </c>
      <c r="B36" s="58" t="s">
        <v>33</v>
      </c>
      <c r="C36" s="465">
        <v>9345000</v>
      </c>
      <c r="D36" s="465">
        <v>9583567</v>
      </c>
      <c r="E36" s="467" t="s">
        <v>34</v>
      </c>
      <c r="F36" s="451" t="s">
        <v>232</v>
      </c>
      <c r="G36" s="437">
        <v>8500000</v>
      </c>
      <c r="H36" s="451" t="s">
        <v>232</v>
      </c>
      <c r="I36" s="441">
        <v>8498939</v>
      </c>
      <c r="J36" s="60"/>
      <c r="K36" s="191"/>
      <c r="L36" s="416" t="s">
        <v>236</v>
      </c>
      <c r="M36" s="434" t="s">
        <v>23</v>
      </c>
      <c r="N36" s="422"/>
    </row>
    <row r="37" spans="1:14" x14ac:dyDescent="0.35">
      <c r="A37" s="463"/>
      <c r="B37" s="61" t="s">
        <v>37</v>
      </c>
      <c r="C37" s="466"/>
      <c r="D37" s="466"/>
      <c r="E37" s="468"/>
      <c r="F37" s="452"/>
      <c r="G37" s="412"/>
      <c r="H37" s="452"/>
      <c r="I37" s="442"/>
      <c r="J37" s="199" t="s">
        <v>25</v>
      </c>
      <c r="K37" s="18" t="s">
        <v>249</v>
      </c>
      <c r="L37" s="417"/>
      <c r="M37" s="483"/>
      <c r="N37" s="420"/>
    </row>
    <row r="38" spans="1:14" x14ac:dyDescent="0.35">
      <c r="A38" s="463"/>
      <c r="B38" s="61" t="s">
        <v>250</v>
      </c>
      <c r="C38" s="466"/>
      <c r="D38" s="466"/>
      <c r="E38" s="468"/>
      <c r="F38" s="452"/>
      <c r="G38" s="412"/>
      <c r="H38" s="452"/>
      <c r="I38" s="442"/>
      <c r="J38" s="199" t="s">
        <v>24</v>
      </c>
      <c r="K38" s="16" t="s">
        <v>251</v>
      </c>
      <c r="L38" s="417"/>
      <c r="M38" s="483"/>
      <c r="N38" s="420"/>
    </row>
    <row r="39" spans="1:14" x14ac:dyDescent="0.35">
      <c r="A39" s="463"/>
      <c r="B39" s="63"/>
      <c r="C39" s="466"/>
      <c r="D39" s="466"/>
      <c r="E39" s="469"/>
      <c r="F39" s="453"/>
      <c r="G39" s="412"/>
      <c r="H39" s="453"/>
      <c r="I39" s="442"/>
      <c r="J39" s="207"/>
      <c r="K39" s="192"/>
      <c r="L39" s="418"/>
      <c r="M39" s="484"/>
      <c r="N39" s="421"/>
    </row>
    <row r="40" spans="1:14" x14ac:dyDescent="0.35">
      <c r="A40" s="462">
        <v>2</v>
      </c>
      <c r="B40" s="58" t="s">
        <v>33</v>
      </c>
      <c r="C40" s="487">
        <v>4000000</v>
      </c>
      <c r="D40" s="487">
        <v>3800331</v>
      </c>
      <c r="E40" s="468" t="s">
        <v>34</v>
      </c>
      <c r="F40" s="409" t="s">
        <v>35</v>
      </c>
      <c r="G40" s="437">
        <v>3194000</v>
      </c>
      <c r="H40" s="438" t="s">
        <v>35</v>
      </c>
      <c r="I40" s="441">
        <v>3189819</v>
      </c>
      <c r="J40" s="60"/>
      <c r="K40" s="191"/>
      <c r="L40" s="416" t="s">
        <v>236</v>
      </c>
      <c r="M40" s="434" t="s">
        <v>23</v>
      </c>
      <c r="N40" s="422"/>
    </row>
    <row r="41" spans="1:14" x14ac:dyDescent="0.35">
      <c r="A41" s="463"/>
      <c r="B41" s="61" t="s">
        <v>37</v>
      </c>
      <c r="C41" s="466"/>
      <c r="D41" s="466"/>
      <c r="E41" s="468"/>
      <c r="F41" s="410"/>
      <c r="G41" s="412"/>
      <c r="H41" s="439"/>
      <c r="I41" s="442"/>
      <c r="J41" s="199" t="s">
        <v>22</v>
      </c>
      <c r="K41" s="18" t="s">
        <v>252</v>
      </c>
      <c r="L41" s="417"/>
      <c r="M41" s="483"/>
      <c r="N41" s="420"/>
    </row>
    <row r="42" spans="1:14" x14ac:dyDescent="0.35">
      <c r="A42" s="463"/>
      <c r="B42" s="61" t="s">
        <v>253</v>
      </c>
      <c r="C42" s="466"/>
      <c r="D42" s="466"/>
      <c r="E42" s="468"/>
      <c r="F42" s="458" t="s">
        <v>232</v>
      </c>
      <c r="G42" s="460">
        <v>3580000</v>
      </c>
      <c r="H42" s="439"/>
      <c r="I42" s="442"/>
      <c r="J42" s="199" t="s">
        <v>24</v>
      </c>
      <c r="K42" s="16" t="s">
        <v>254</v>
      </c>
      <c r="L42" s="417"/>
      <c r="M42" s="483"/>
      <c r="N42" s="420"/>
    </row>
    <row r="43" spans="1:14" x14ac:dyDescent="0.35">
      <c r="A43" s="464"/>
      <c r="B43" s="63"/>
      <c r="C43" s="466"/>
      <c r="D43" s="466"/>
      <c r="E43" s="469"/>
      <c r="F43" s="453"/>
      <c r="G43" s="461"/>
      <c r="H43" s="440"/>
      <c r="I43" s="443"/>
      <c r="J43" s="64"/>
      <c r="K43" s="193"/>
      <c r="L43" s="418"/>
      <c r="M43" s="484"/>
      <c r="N43" s="421"/>
    </row>
    <row r="44" spans="1:14" ht="21" customHeight="1" x14ac:dyDescent="0.35">
      <c r="A44" s="463">
        <v>3</v>
      </c>
      <c r="B44" s="58" t="s">
        <v>33</v>
      </c>
      <c r="C44" s="487">
        <v>4672000</v>
      </c>
      <c r="D44" s="487">
        <v>3486311</v>
      </c>
      <c r="E44" s="468" t="s">
        <v>34</v>
      </c>
      <c r="F44" s="451" t="s">
        <v>255</v>
      </c>
      <c r="G44" s="437">
        <v>3311147</v>
      </c>
      <c r="H44" s="452" t="s">
        <v>255</v>
      </c>
      <c r="I44" s="442">
        <v>3310211</v>
      </c>
      <c r="J44" s="206"/>
      <c r="K44" s="192"/>
      <c r="L44" s="416" t="s">
        <v>236</v>
      </c>
      <c r="M44" s="485" t="s">
        <v>23</v>
      </c>
      <c r="N44" s="400"/>
    </row>
    <row r="45" spans="1:14" ht="21" customHeight="1" x14ac:dyDescent="0.35">
      <c r="A45" s="463"/>
      <c r="B45" s="61" t="s">
        <v>37</v>
      </c>
      <c r="C45" s="466"/>
      <c r="D45" s="466"/>
      <c r="E45" s="468"/>
      <c r="F45" s="452"/>
      <c r="G45" s="412"/>
      <c r="H45" s="452"/>
      <c r="I45" s="442"/>
      <c r="J45" s="199" t="s">
        <v>22</v>
      </c>
      <c r="K45" s="18" t="s">
        <v>256</v>
      </c>
      <c r="L45" s="417"/>
      <c r="M45" s="414"/>
      <c r="N45" s="401"/>
    </row>
    <row r="46" spans="1:14" ht="21" customHeight="1" x14ac:dyDescent="0.35">
      <c r="A46" s="463"/>
      <c r="B46" s="61" t="s">
        <v>257</v>
      </c>
      <c r="C46" s="466"/>
      <c r="D46" s="466"/>
      <c r="E46" s="468"/>
      <c r="F46" s="468" t="s">
        <v>258</v>
      </c>
      <c r="G46" s="460">
        <v>3482824</v>
      </c>
      <c r="H46" s="452"/>
      <c r="I46" s="442"/>
      <c r="J46" s="199" t="s">
        <v>24</v>
      </c>
      <c r="K46" s="16" t="s">
        <v>254</v>
      </c>
      <c r="L46" s="417"/>
      <c r="M46" s="414"/>
      <c r="N46" s="401"/>
    </row>
    <row r="47" spans="1:14" ht="20.25" customHeight="1" x14ac:dyDescent="0.35">
      <c r="A47" s="464"/>
      <c r="B47" s="63"/>
      <c r="C47" s="466"/>
      <c r="D47" s="466"/>
      <c r="E47" s="469"/>
      <c r="F47" s="469"/>
      <c r="G47" s="461"/>
      <c r="H47" s="452"/>
      <c r="I47" s="443"/>
      <c r="J47" s="53"/>
      <c r="K47" s="193"/>
      <c r="L47" s="418"/>
      <c r="M47" s="486"/>
      <c r="N47" s="401"/>
    </row>
    <row r="48" spans="1:14" x14ac:dyDescent="0.35">
      <c r="A48" s="25"/>
      <c r="B48" s="407" t="s">
        <v>28</v>
      </c>
      <c r="C48" s="407"/>
      <c r="D48" s="407"/>
      <c r="E48" s="407"/>
      <c r="F48" s="407"/>
      <c r="G48" s="407"/>
      <c r="H48" s="408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M6" sqref="M6:M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46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46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46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</row>
    <row r="5" spans="1:46" ht="33.75" customHeight="1" x14ac:dyDescent="0.3">
      <c r="A5" s="222"/>
      <c r="B5" s="222"/>
      <c r="C5" s="222"/>
      <c r="D5" s="222"/>
      <c r="E5" s="222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23774</v>
      </c>
      <c r="O5" s="388"/>
      <c r="P5" s="392">
        <v>23802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359</v>
      </c>
      <c r="AE5" s="395"/>
      <c r="AF5" s="396"/>
    </row>
    <row r="6" spans="1:46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46" s="73" customFormat="1" ht="54" customHeight="1" x14ac:dyDescent="0.2">
      <c r="A7" s="388"/>
      <c r="B7" s="388"/>
      <c r="C7" s="219" t="s">
        <v>146</v>
      </c>
      <c r="D7" s="220" t="s">
        <v>141</v>
      </c>
      <c r="E7" s="220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</row>
    <row r="11" spans="1:4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1"/>
      <c r="B41" s="221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2"/>
      <c r="B42" s="222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41"/>
  <sheetViews>
    <sheetView topLeftCell="A8" zoomScale="60" zoomScaleNormal="60" workbookViewId="0">
      <selection activeCell="L12" sqref="L12:L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29" t="s">
        <v>283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226" t="s">
        <v>0</v>
      </c>
    </row>
    <row r="3" spans="1:14" x14ac:dyDescent="0.35">
      <c r="A3" s="429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</row>
    <row r="4" spans="1:14" x14ac:dyDescent="0.35">
      <c r="A4" s="429" t="s">
        <v>284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</row>
    <row r="5" spans="1:14" x14ac:dyDescent="0.35">
      <c r="A5" s="3"/>
      <c r="B5" s="226"/>
      <c r="C5" s="226"/>
      <c r="D5" s="226"/>
      <c r="E5" s="226"/>
      <c r="F5" s="226"/>
      <c r="G5" s="226"/>
      <c r="H5" s="226"/>
      <c r="I5" s="226"/>
      <c r="J5" s="226"/>
    </row>
    <row r="6" spans="1:14" ht="42" x14ac:dyDescent="0.35">
      <c r="A6" s="471" t="s">
        <v>2</v>
      </c>
      <c r="B6" s="472" t="s">
        <v>3</v>
      </c>
      <c r="C6" s="4" t="s">
        <v>4</v>
      </c>
      <c r="D6" s="5" t="s">
        <v>5</v>
      </c>
      <c r="E6" s="472" t="s">
        <v>6</v>
      </c>
      <c r="F6" s="472" t="s">
        <v>7</v>
      </c>
      <c r="G6" s="472"/>
      <c r="H6" s="473" t="s">
        <v>8</v>
      </c>
      <c r="I6" s="473"/>
      <c r="J6" s="474" t="s">
        <v>9</v>
      </c>
      <c r="K6" s="474" t="s">
        <v>10</v>
      </c>
      <c r="L6" s="481" t="s">
        <v>11</v>
      </c>
      <c r="M6" s="476" t="s">
        <v>12</v>
      </c>
      <c r="N6" s="477"/>
    </row>
    <row r="7" spans="1:14" ht="63" customHeight="1" x14ac:dyDescent="0.35">
      <c r="A7" s="462"/>
      <c r="B7" s="472"/>
      <c r="C7" s="6" t="s">
        <v>13</v>
      </c>
      <c r="D7" s="7" t="s">
        <v>14</v>
      </c>
      <c r="E7" s="472"/>
      <c r="F7" s="223" t="s">
        <v>15</v>
      </c>
      <c r="G7" s="227" t="s">
        <v>16</v>
      </c>
      <c r="H7" s="234" t="s">
        <v>17</v>
      </c>
      <c r="I7" s="11" t="s">
        <v>18</v>
      </c>
      <c r="J7" s="409"/>
      <c r="K7" s="409"/>
      <c r="L7" s="481"/>
      <c r="M7" s="235" t="s">
        <v>19</v>
      </c>
      <c r="N7" s="14" t="s">
        <v>20</v>
      </c>
    </row>
    <row r="8" spans="1:14" ht="21" customHeight="1" x14ac:dyDescent="0.35">
      <c r="A8" s="446">
        <v>1</v>
      </c>
      <c r="B8" s="58" t="s">
        <v>33</v>
      </c>
      <c r="C8" s="431">
        <v>320000</v>
      </c>
      <c r="D8" s="405">
        <v>301024</v>
      </c>
      <c r="E8" s="435" t="s">
        <v>21</v>
      </c>
      <c r="F8" s="451" t="s">
        <v>232</v>
      </c>
      <c r="G8" s="437">
        <v>296834</v>
      </c>
      <c r="H8" s="451" t="s">
        <v>232</v>
      </c>
      <c r="I8" s="437">
        <v>296834</v>
      </c>
      <c r="J8" s="60"/>
      <c r="K8" s="223"/>
      <c r="L8" s="416" t="s">
        <v>236</v>
      </c>
      <c r="M8" s="419" t="s">
        <v>23</v>
      </c>
      <c r="N8" s="422"/>
    </row>
    <row r="9" spans="1:14" ht="21" customHeight="1" x14ac:dyDescent="0.35">
      <c r="A9" s="447"/>
      <c r="B9" s="61" t="s">
        <v>37</v>
      </c>
      <c r="C9" s="432"/>
      <c r="D9" s="406"/>
      <c r="E9" s="436"/>
      <c r="F9" s="452"/>
      <c r="G9" s="412"/>
      <c r="H9" s="452"/>
      <c r="I9" s="412"/>
      <c r="J9" s="233" t="s">
        <v>25</v>
      </c>
      <c r="K9" s="18" t="s">
        <v>294</v>
      </c>
      <c r="L9" s="417"/>
      <c r="M9" s="420"/>
      <c r="N9" s="420"/>
    </row>
    <row r="10" spans="1:14" ht="21" customHeight="1" x14ac:dyDescent="0.35">
      <c r="A10" s="447"/>
      <c r="B10" s="61" t="s">
        <v>295</v>
      </c>
      <c r="C10" s="432"/>
      <c r="D10" s="406"/>
      <c r="E10" s="436"/>
      <c r="F10" s="452"/>
      <c r="G10" s="412"/>
      <c r="H10" s="452"/>
      <c r="I10" s="412"/>
      <c r="J10" s="233" t="s">
        <v>24</v>
      </c>
      <c r="K10" s="16" t="s">
        <v>296</v>
      </c>
      <c r="L10" s="417"/>
      <c r="M10" s="420"/>
      <c r="N10" s="420"/>
    </row>
    <row r="11" spans="1:14" ht="21" customHeight="1" x14ac:dyDescent="0.35">
      <c r="A11" s="448"/>
      <c r="B11" s="63"/>
      <c r="C11" s="433"/>
      <c r="D11" s="449"/>
      <c r="E11" s="450"/>
      <c r="F11" s="453"/>
      <c r="G11" s="413"/>
      <c r="H11" s="453"/>
      <c r="I11" s="413"/>
      <c r="J11" s="64"/>
      <c r="K11" s="225"/>
      <c r="L11" s="418"/>
      <c r="M11" s="421"/>
      <c r="N11" s="421"/>
    </row>
    <row r="12" spans="1:14" ht="21" customHeight="1" x14ac:dyDescent="0.35">
      <c r="A12" s="446">
        <v>2</v>
      </c>
      <c r="B12" s="58" t="s">
        <v>297</v>
      </c>
      <c r="C12" s="431">
        <v>248000</v>
      </c>
      <c r="D12" s="405">
        <f>196000*1.07</f>
        <v>209720</v>
      </c>
      <c r="E12" s="435" t="s">
        <v>21</v>
      </c>
      <c r="F12" s="223" t="s">
        <v>210</v>
      </c>
      <c r="G12" s="227">
        <v>209720</v>
      </c>
      <c r="H12" s="409" t="s">
        <v>210</v>
      </c>
      <c r="I12" s="437">
        <v>209720</v>
      </c>
      <c r="J12" s="60"/>
      <c r="K12" s="223"/>
      <c r="L12" s="416" t="s">
        <v>312</v>
      </c>
      <c r="M12" s="419"/>
      <c r="N12" s="419" t="s">
        <v>23</v>
      </c>
    </row>
    <row r="13" spans="1:14" ht="21" customHeight="1" x14ac:dyDescent="0.35">
      <c r="A13" s="447"/>
      <c r="B13" s="61" t="s">
        <v>298</v>
      </c>
      <c r="C13" s="432"/>
      <c r="D13" s="406"/>
      <c r="E13" s="436"/>
      <c r="F13" s="233" t="s">
        <v>215</v>
      </c>
      <c r="G13" s="231">
        <v>217745</v>
      </c>
      <c r="H13" s="410"/>
      <c r="I13" s="412"/>
      <c r="J13" s="233" t="s">
        <v>22</v>
      </c>
      <c r="K13" s="18" t="s">
        <v>299</v>
      </c>
      <c r="L13" s="417"/>
      <c r="M13" s="482"/>
      <c r="N13" s="482"/>
    </row>
    <row r="14" spans="1:14" ht="21" customHeight="1" x14ac:dyDescent="0.35">
      <c r="A14" s="447"/>
      <c r="B14" s="61" t="s">
        <v>1</v>
      </c>
      <c r="C14" s="432"/>
      <c r="D14" s="406"/>
      <c r="E14" s="436"/>
      <c r="F14" s="458" t="s">
        <v>212</v>
      </c>
      <c r="G14" s="460">
        <v>237540</v>
      </c>
      <c r="H14" s="410"/>
      <c r="I14" s="412"/>
      <c r="J14" s="233" t="s">
        <v>24</v>
      </c>
      <c r="K14" s="16" t="s">
        <v>300</v>
      </c>
      <c r="L14" s="417"/>
      <c r="M14" s="482"/>
      <c r="N14" s="482"/>
    </row>
    <row r="15" spans="1:14" ht="21" customHeight="1" x14ac:dyDescent="0.35">
      <c r="A15" s="447"/>
      <c r="B15" s="63" t="s">
        <v>301</v>
      </c>
      <c r="C15" s="432"/>
      <c r="D15" s="406"/>
      <c r="E15" s="436"/>
      <c r="F15" s="459"/>
      <c r="G15" s="461"/>
      <c r="H15" s="411"/>
      <c r="I15" s="413"/>
      <c r="J15" s="233"/>
      <c r="K15" s="16"/>
      <c r="L15" s="418"/>
      <c r="M15" s="482"/>
      <c r="N15" s="482"/>
    </row>
    <row r="16" spans="1:14" ht="32.25" customHeight="1" x14ac:dyDescent="0.35">
      <c r="A16" s="446">
        <v>3</v>
      </c>
      <c r="B16" s="58" t="s">
        <v>302</v>
      </c>
      <c r="C16" s="431">
        <v>450000</v>
      </c>
      <c r="D16" s="405">
        <v>481500</v>
      </c>
      <c r="E16" s="435" t="s">
        <v>21</v>
      </c>
      <c r="F16" s="228" t="s">
        <v>210</v>
      </c>
      <c r="G16" s="227">
        <v>481500</v>
      </c>
      <c r="H16" s="451" t="s">
        <v>210</v>
      </c>
      <c r="I16" s="437">
        <v>481500</v>
      </c>
      <c r="J16" s="60"/>
      <c r="K16" s="223"/>
      <c r="L16" s="416" t="s">
        <v>312</v>
      </c>
      <c r="M16" s="434"/>
      <c r="N16" s="419" t="s">
        <v>23</v>
      </c>
    </row>
    <row r="17" spans="1:14" ht="32.25" customHeight="1" x14ac:dyDescent="0.35">
      <c r="A17" s="447"/>
      <c r="B17" s="61" t="s">
        <v>303</v>
      </c>
      <c r="C17" s="432"/>
      <c r="D17" s="406"/>
      <c r="E17" s="436"/>
      <c r="F17" s="458" t="s">
        <v>212</v>
      </c>
      <c r="G17" s="460">
        <v>520255.4</v>
      </c>
      <c r="H17" s="452"/>
      <c r="I17" s="412"/>
      <c r="J17" s="233" t="s">
        <v>22</v>
      </c>
      <c r="K17" s="18" t="s">
        <v>304</v>
      </c>
      <c r="L17" s="417"/>
      <c r="M17" s="483"/>
      <c r="N17" s="482"/>
    </row>
    <row r="18" spans="1:14" ht="21" customHeight="1" x14ac:dyDescent="0.35">
      <c r="A18" s="447"/>
      <c r="B18" s="61" t="s">
        <v>305</v>
      </c>
      <c r="C18" s="432"/>
      <c r="D18" s="406"/>
      <c r="E18" s="436"/>
      <c r="F18" s="458"/>
      <c r="G18" s="460"/>
      <c r="H18" s="452"/>
      <c r="I18" s="412"/>
      <c r="J18" s="233" t="s">
        <v>24</v>
      </c>
      <c r="K18" s="16" t="s">
        <v>300</v>
      </c>
      <c r="L18" s="417"/>
      <c r="M18" s="483"/>
      <c r="N18" s="482"/>
    </row>
    <row r="19" spans="1:14" ht="21" customHeight="1" x14ac:dyDescent="0.35">
      <c r="A19" s="447"/>
      <c r="B19" s="63"/>
      <c r="C19" s="432"/>
      <c r="D19" s="406"/>
      <c r="E19" s="436"/>
      <c r="F19" s="230" t="s">
        <v>215</v>
      </c>
      <c r="G19" s="232">
        <v>534893</v>
      </c>
      <c r="H19" s="453"/>
      <c r="I19" s="413"/>
      <c r="J19" s="233"/>
      <c r="K19" s="16"/>
      <c r="L19" s="418"/>
      <c r="M19" s="484"/>
      <c r="N19" s="482"/>
    </row>
    <row r="20" spans="1:14" ht="21" customHeight="1" x14ac:dyDescent="0.35">
      <c r="A20" s="446">
        <v>4</v>
      </c>
      <c r="B20" s="58" t="s">
        <v>306</v>
      </c>
      <c r="C20" s="431">
        <v>29600</v>
      </c>
      <c r="D20" s="405">
        <v>31672</v>
      </c>
      <c r="E20" s="435" t="s">
        <v>21</v>
      </c>
      <c r="F20" s="451" t="s">
        <v>307</v>
      </c>
      <c r="G20" s="437">
        <v>31672</v>
      </c>
      <c r="H20" s="451" t="s">
        <v>307</v>
      </c>
      <c r="I20" s="437">
        <v>31672</v>
      </c>
      <c r="J20" s="60"/>
      <c r="K20" s="223"/>
      <c r="L20" s="416" t="s">
        <v>316</v>
      </c>
      <c r="M20" s="419" t="s">
        <v>23</v>
      </c>
      <c r="N20" s="419"/>
    </row>
    <row r="21" spans="1:14" ht="21" customHeight="1" x14ac:dyDescent="0.35">
      <c r="A21" s="447"/>
      <c r="B21" s="61" t="s">
        <v>308</v>
      </c>
      <c r="C21" s="432"/>
      <c r="D21" s="406"/>
      <c r="E21" s="436"/>
      <c r="F21" s="452"/>
      <c r="G21" s="412"/>
      <c r="H21" s="452"/>
      <c r="I21" s="412"/>
      <c r="J21" s="233" t="s">
        <v>22</v>
      </c>
      <c r="K21" s="18" t="s">
        <v>309</v>
      </c>
      <c r="L21" s="417"/>
      <c r="M21" s="482"/>
      <c r="N21" s="482"/>
    </row>
    <row r="22" spans="1:14" ht="21" customHeight="1" x14ac:dyDescent="0.35">
      <c r="A22" s="447"/>
      <c r="B22" s="61"/>
      <c r="C22" s="432"/>
      <c r="D22" s="406"/>
      <c r="E22" s="436"/>
      <c r="F22" s="229" t="s">
        <v>310</v>
      </c>
      <c r="G22" s="231">
        <v>39590</v>
      </c>
      <c r="H22" s="452"/>
      <c r="I22" s="412"/>
      <c r="J22" s="233" t="s">
        <v>24</v>
      </c>
      <c r="K22" s="16" t="s">
        <v>293</v>
      </c>
      <c r="L22" s="417"/>
      <c r="M22" s="482"/>
      <c r="N22" s="482"/>
    </row>
    <row r="23" spans="1:14" ht="21" customHeight="1" x14ac:dyDescent="0.35">
      <c r="A23" s="448"/>
      <c r="B23" s="63"/>
      <c r="C23" s="433"/>
      <c r="D23" s="449"/>
      <c r="E23" s="450"/>
      <c r="F23" s="230" t="s">
        <v>311</v>
      </c>
      <c r="G23" s="232">
        <v>47508</v>
      </c>
      <c r="H23" s="453"/>
      <c r="I23" s="413"/>
      <c r="J23" s="64"/>
      <c r="K23" s="225"/>
      <c r="L23" s="418"/>
      <c r="M23" s="482"/>
      <c r="N23" s="482"/>
    </row>
    <row r="24" spans="1:14" ht="21.75" customHeight="1" x14ac:dyDescent="0.35">
      <c r="A24" s="25"/>
      <c r="B24" s="407" t="s">
        <v>315</v>
      </c>
      <c r="C24" s="407"/>
      <c r="D24" s="407"/>
      <c r="E24" s="407"/>
      <c r="F24" s="407"/>
      <c r="G24" s="407"/>
      <c r="H24" s="408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6"/>
      <c r="C26" s="226"/>
      <c r="D26" s="226"/>
      <c r="E26" s="226"/>
      <c r="F26" s="226"/>
      <c r="G26" s="226"/>
      <c r="H26" s="226"/>
      <c r="I26" s="202"/>
      <c r="J26" s="202"/>
      <c r="K26" s="46"/>
    </row>
    <row r="27" spans="1:14" x14ac:dyDescent="0.35">
      <c r="A27" s="429" t="s">
        <v>285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226" t="s">
        <v>0</v>
      </c>
    </row>
    <row r="28" spans="1:14" x14ac:dyDescent="0.35">
      <c r="A28" s="429" t="s">
        <v>1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34"/>
    </row>
    <row r="29" spans="1:14" x14ac:dyDescent="0.35">
      <c r="A29" s="429" t="s">
        <v>284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34"/>
    </row>
    <row r="30" spans="1:14" x14ac:dyDescent="0.3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34"/>
    </row>
    <row r="31" spans="1:14" ht="42" x14ac:dyDescent="0.35">
      <c r="A31" s="471" t="s">
        <v>2</v>
      </c>
      <c r="B31" s="472" t="s">
        <v>3</v>
      </c>
      <c r="C31" s="4" t="s">
        <v>4</v>
      </c>
      <c r="D31" s="5" t="s">
        <v>5</v>
      </c>
      <c r="E31" s="472" t="s">
        <v>6</v>
      </c>
      <c r="F31" s="472" t="s">
        <v>7</v>
      </c>
      <c r="G31" s="472"/>
      <c r="H31" s="473" t="s">
        <v>8</v>
      </c>
      <c r="I31" s="473"/>
      <c r="J31" s="474" t="s">
        <v>9</v>
      </c>
      <c r="K31" s="474" t="s">
        <v>10</v>
      </c>
      <c r="L31" s="475" t="s">
        <v>11</v>
      </c>
      <c r="M31" s="476" t="s">
        <v>12</v>
      </c>
      <c r="N31" s="477"/>
    </row>
    <row r="32" spans="1:14" ht="63" x14ac:dyDescent="0.35">
      <c r="A32" s="462"/>
      <c r="B32" s="472"/>
      <c r="C32" s="6" t="s">
        <v>13</v>
      </c>
      <c r="D32" s="7" t="s">
        <v>14</v>
      </c>
      <c r="E32" s="472"/>
      <c r="F32" s="223" t="s">
        <v>15</v>
      </c>
      <c r="G32" s="227" t="s">
        <v>16</v>
      </c>
      <c r="H32" s="234" t="s">
        <v>17</v>
      </c>
      <c r="I32" s="11" t="s">
        <v>18</v>
      </c>
      <c r="J32" s="409"/>
      <c r="K32" s="409"/>
      <c r="L32" s="475"/>
      <c r="M32" s="235" t="s">
        <v>19</v>
      </c>
      <c r="N32" s="14" t="s">
        <v>20</v>
      </c>
    </row>
    <row r="33" spans="1:14" ht="21" customHeight="1" x14ac:dyDescent="0.35">
      <c r="A33" s="430">
        <v>1</v>
      </c>
      <c r="B33" s="58" t="s">
        <v>287</v>
      </c>
      <c r="C33" s="465">
        <v>3184766.36</v>
      </c>
      <c r="D33" s="465">
        <v>3407700</v>
      </c>
      <c r="E33" s="467" t="s">
        <v>34</v>
      </c>
      <c r="F33" s="451" t="s">
        <v>30</v>
      </c>
      <c r="G33" s="437">
        <v>3300000</v>
      </c>
      <c r="H33" s="451" t="s">
        <v>30</v>
      </c>
      <c r="I33" s="441">
        <v>3296329</v>
      </c>
      <c r="J33" s="60"/>
      <c r="K33" s="223"/>
      <c r="L33" s="416" t="s">
        <v>31</v>
      </c>
      <c r="M33" s="434" t="s">
        <v>23</v>
      </c>
      <c r="N33" s="422"/>
    </row>
    <row r="34" spans="1:14" x14ac:dyDescent="0.35">
      <c r="A34" s="403"/>
      <c r="B34" s="61" t="s">
        <v>26</v>
      </c>
      <c r="C34" s="466"/>
      <c r="D34" s="466"/>
      <c r="E34" s="468"/>
      <c r="F34" s="452"/>
      <c r="G34" s="412"/>
      <c r="H34" s="452"/>
      <c r="I34" s="442"/>
      <c r="J34" s="233" t="s">
        <v>25</v>
      </c>
      <c r="K34" s="18" t="s">
        <v>288</v>
      </c>
      <c r="L34" s="417"/>
      <c r="M34" s="483"/>
      <c r="N34" s="420"/>
    </row>
    <row r="35" spans="1:14" x14ac:dyDescent="0.35">
      <c r="A35" s="403"/>
      <c r="B35" s="61" t="s">
        <v>289</v>
      </c>
      <c r="C35" s="466"/>
      <c r="D35" s="466"/>
      <c r="E35" s="468"/>
      <c r="F35" s="452"/>
      <c r="G35" s="412"/>
      <c r="H35" s="452"/>
      <c r="I35" s="442"/>
      <c r="J35" s="233" t="s">
        <v>24</v>
      </c>
      <c r="K35" s="16" t="s">
        <v>290</v>
      </c>
      <c r="L35" s="417"/>
      <c r="M35" s="483"/>
      <c r="N35" s="420"/>
    </row>
    <row r="36" spans="1:14" x14ac:dyDescent="0.35">
      <c r="A36" s="403"/>
      <c r="B36" s="63"/>
      <c r="C36" s="466"/>
      <c r="D36" s="466"/>
      <c r="E36" s="469"/>
      <c r="F36" s="453"/>
      <c r="G36" s="412"/>
      <c r="H36" s="453"/>
      <c r="I36" s="442"/>
      <c r="J36" s="207"/>
      <c r="K36" s="224"/>
      <c r="L36" s="418"/>
      <c r="M36" s="484"/>
      <c r="N36" s="421"/>
    </row>
    <row r="37" spans="1:14" ht="21" customHeight="1" x14ac:dyDescent="0.35">
      <c r="A37" s="430">
        <v>2</v>
      </c>
      <c r="B37" s="58" t="s">
        <v>33</v>
      </c>
      <c r="C37" s="487">
        <v>9345000</v>
      </c>
      <c r="D37" s="487">
        <v>8264854</v>
      </c>
      <c r="E37" s="468" t="s">
        <v>34</v>
      </c>
      <c r="F37" s="451" t="s">
        <v>232</v>
      </c>
      <c r="G37" s="437">
        <v>7450000</v>
      </c>
      <c r="H37" s="438" t="s">
        <v>232</v>
      </c>
      <c r="I37" s="441">
        <v>7447760</v>
      </c>
      <c r="J37" s="60"/>
      <c r="K37" s="223"/>
      <c r="L37" s="416" t="s">
        <v>236</v>
      </c>
      <c r="M37" s="434" t="s">
        <v>23</v>
      </c>
      <c r="N37" s="422"/>
    </row>
    <row r="38" spans="1:14" x14ac:dyDescent="0.35">
      <c r="A38" s="403"/>
      <c r="B38" s="61" t="s">
        <v>37</v>
      </c>
      <c r="C38" s="466"/>
      <c r="D38" s="466"/>
      <c r="E38" s="468"/>
      <c r="F38" s="452"/>
      <c r="G38" s="412"/>
      <c r="H38" s="439"/>
      <c r="I38" s="442"/>
      <c r="J38" s="233" t="s">
        <v>22</v>
      </c>
      <c r="K38" s="18" t="s">
        <v>291</v>
      </c>
      <c r="L38" s="417"/>
      <c r="M38" s="483"/>
      <c r="N38" s="420"/>
    </row>
    <row r="39" spans="1:14" ht="21" customHeight="1" x14ac:dyDescent="0.35">
      <c r="A39" s="403"/>
      <c r="B39" s="61" t="s">
        <v>292</v>
      </c>
      <c r="C39" s="466"/>
      <c r="D39" s="466"/>
      <c r="E39" s="468"/>
      <c r="F39" s="229" t="s">
        <v>205</v>
      </c>
      <c r="G39" s="231">
        <v>7585000</v>
      </c>
      <c r="H39" s="439"/>
      <c r="I39" s="442"/>
      <c r="J39" s="233" t="s">
        <v>24</v>
      </c>
      <c r="K39" s="16" t="s">
        <v>293</v>
      </c>
      <c r="L39" s="417"/>
      <c r="M39" s="483"/>
      <c r="N39" s="420"/>
    </row>
    <row r="40" spans="1:14" x14ac:dyDescent="0.35">
      <c r="A40" s="404"/>
      <c r="B40" s="63"/>
      <c r="C40" s="466"/>
      <c r="D40" s="466"/>
      <c r="E40" s="469"/>
      <c r="F40" s="230" t="s">
        <v>273</v>
      </c>
      <c r="G40" s="232">
        <v>7850000</v>
      </c>
      <c r="H40" s="440"/>
      <c r="I40" s="443"/>
      <c r="J40" s="64"/>
      <c r="K40" s="225"/>
      <c r="L40" s="418"/>
      <c r="M40" s="484"/>
      <c r="N40" s="421"/>
    </row>
    <row r="41" spans="1:14" x14ac:dyDescent="0.35">
      <c r="A41" s="25"/>
      <c r="B41" s="407" t="s">
        <v>286</v>
      </c>
      <c r="C41" s="407"/>
      <c r="D41" s="407"/>
      <c r="E41" s="407"/>
      <c r="F41" s="407"/>
      <c r="G41" s="407"/>
      <c r="H41" s="408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L12:L15"/>
    <mergeCell ref="M12:M15"/>
    <mergeCell ref="N12:N15"/>
    <mergeCell ref="L8:L11"/>
    <mergeCell ref="M8:M11"/>
    <mergeCell ref="N8:N11"/>
    <mergeCell ref="A16:A19"/>
    <mergeCell ref="C16:C19"/>
    <mergeCell ref="D16:D19"/>
    <mergeCell ref="E16:E19"/>
    <mergeCell ref="H16:H19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A37:A40"/>
    <mergeCell ref="C37:C40"/>
    <mergeCell ref="D37:D40"/>
    <mergeCell ref="E37:E40"/>
    <mergeCell ref="F37:F38"/>
    <mergeCell ref="I37:I40"/>
    <mergeCell ref="L37:L40"/>
    <mergeCell ref="M37:M40"/>
    <mergeCell ref="N37:N40"/>
    <mergeCell ref="L33:L36"/>
    <mergeCell ref="M33:M36"/>
    <mergeCell ref="N33:N36"/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Y53"/>
  <sheetViews>
    <sheetView topLeftCell="E4" zoomScale="85" zoomScaleNormal="85" zoomScaleSheetLayoutView="100" workbookViewId="0">
      <pane ySplit="4" topLeftCell="A29" activePane="bottomLeft" state="frozen"/>
      <selection activeCell="R4" sqref="R4"/>
      <selection pane="bottomLeft" activeCell="O36" sqref="O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397" t="s">
        <v>136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51" x14ac:dyDescent="0.3">
      <c r="A2" s="397" t="s">
        <v>137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3" spans="1:51" x14ac:dyDescent="0.3">
      <c r="A3" s="398" t="s">
        <v>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</row>
    <row r="4" spans="1:51" x14ac:dyDescent="0.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</row>
    <row r="5" spans="1:51" ht="33.75" customHeight="1" x14ac:dyDescent="0.3">
      <c r="A5" s="249"/>
      <c r="B5" s="249"/>
      <c r="C5" s="249"/>
      <c r="D5" s="249"/>
      <c r="E5" s="249"/>
      <c r="F5" s="399">
        <v>243162</v>
      </c>
      <c r="G5" s="388"/>
      <c r="H5" s="399">
        <v>243193</v>
      </c>
      <c r="I5" s="388"/>
      <c r="J5" s="399">
        <v>243223</v>
      </c>
      <c r="K5" s="388"/>
      <c r="L5" s="399">
        <v>243254</v>
      </c>
      <c r="M5" s="388"/>
      <c r="N5" s="399">
        <v>243285</v>
      </c>
      <c r="O5" s="388"/>
      <c r="P5" s="392">
        <v>23802</v>
      </c>
      <c r="Q5" s="393"/>
      <c r="R5" s="392">
        <v>23833</v>
      </c>
      <c r="S5" s="393"/>
      <c r="T5" s="392">
        <v>23863</v>
      </c>
      <c r="U5" s="393"/>
      <c r="V5" s="392">
        <v>23894</v>
      </c>
      <c r="W5" s="393"/>
      <c r="X5" s="392">
        <v>23924</v>
      </c>
      <c r="Y5" s="393"/>
      <c r="Z5" s="392">
        <v>23955</v>
      </c>
      <c r="AA5" s="393"/>
      <c r="AB5" s="392">
        <v>23986</v>
      </c>
      <c r="AC5" s="393"/>
      <c r="AD5" s="394" t="s">
        <v>360</v>
      </c>
      <c r="AE5" s="395"/>
      <c r="AF5" s="396"/>
    </row>
    <row r="6" spans="1:51" ht="36" customHeight="1" x14ac:dyDescent="0.3">
      <c r="A6" s="388" t="s">
        <v>138</v>
      </c>
      <c r="B6" s="388" t="s">
        <v>139</v>
      </c>
      <c r="C6" s="389" t="s">
        <v>140</v>
      </c>
      <c r="D6" s="390"/>
      <c r="E6" s="391"/>
      <c r="F6" s="391" t="s">
        <v>141</v>
      </c>
      <c r="G6" s="387" t="s">
        <v>142</v>
      </c>
      <c r="H6" s="387" t="s">
        <v>141</v>
      </c>
      <c r="I6" s="387" t="s">
        <v>142</v>
      </c>
      <c r="J6" s="387" t="s">
        <v>141</v>
      </c>
      <c r="K6" s="389" t="s">
        <v>142</v>
      </c>
      <c r="L6" s="384" t="s">
        <v>141</v>
      </c>
      <c r="M6" s="384" t="s">
        <v>142</v>
      </c>
      <c r="N6" s="384" t="s">
        <v>141</v>
      </c>
      <c r="O6" s="384" t="s">
        <v>142</v>
      </c>
      <c r="P6" s="384" t="s">
        <v>141</v>
      </c>
      <c r="Q6" s="384" t="s">
        <v>142</v>
      </c>
      <c r="R6" s="384" t="s">
        <v>141</v>
      </c>
      <c r="S6" s="384" t="s">
        <v>142</v>
      </c>
      <c r="T6" s="384" t="s">
        <v>141</v>
      </c>
      <c r="U6" s="384" t="s">
        <v>142</v>
      </c>
      <c r="V6" s="384" t="s">
        <v>141</v>
      </c>
      <c r="W6" s="384" t="s">
        <v>142</v>
      </c>
      <c r="X6" s="384" t="s">
        <v>141</v>
      </c>
      <c r="Y6" s="384" t="s">
        <v>142</v>
      </c>
      <c r="Z6" s="384" t="s">
        <v>141</v>
      </c>
      <c r="AA6" s="384" t="s">
        <v>142</v>
      </c>
      <c r="AB6" s="384" t="s">
        <v>141</v>
      </c>
      <c r="AC6" s="384" t="s">
        <v>142</v>
      </c>
      <c r="AD6" s="387" t="s">
        <v>143</v>
      </c>
      <c r="AE6" s="387" t="s">
        <v>144</v>
      </c>
      <c r="AF6" s="386" t="s">
        <v>145</v>
      </c>
    </row>
    <row r="7" spans="1:51" s="73" customFormat="1" ht="54" customHeight="1" x14ac:dyDescent="0.2">
      <c r="A7" s="388"/>
      <c r="B7" s="388"/>
      <c r="C7" s="246" t="s">
        <v>146</v>
      </c>
      <c r="D7" s="247" t="s">
        <v>141</v>
      </c>
      <c r="E7" s="247" t="s">
        <v>142</v>
      </c>
      <c r="F7" s="391"/>
      <c r="G7" s="387"/>
      <c r="H7" s="387"/>
      <c r="I7" s="387"/>
      <c r="J7" s="387"/>
      <c r="K7" s="389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7"/>
      <c r="AE7" s="387"/>
      <c r="AF7" s="386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</row>
    <row r="11" spans="1:5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8"/>
      <c r="B45" s="248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49"/>
      <c r="B46" s="24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28</vt:i4>
      </vt:variant>
    </vt:vector>
  </HeadingPairs>
  <TitlesOfParts>
    <vt:vector size="47" baseType="lpstr">
      <vt:lpstr>smes ต.ค. 65 </vt:lpstr>
      <vt:lpstr>แบบ สขร. ต.ค. 65</vt:lpstr>
      <vt:lpstr>smes พ.ย. 65</vt:lpstr>
      <vt:lpstr>แบบ สขร. พ.ย. 65</vt:lpstr>
      <vt:lpstr>smes ธ.ค. 65</vt:lpstr>
      <vt:lpstr>แบบ สขร. ธ.ค. 65</vt:lpstr>
      <vt:lpstr>smes ม.ค. 66</vt:lpstr>
      <vt:lpstr>แบบ สขร. ม.ค. 66</vt:lpstr>
      <vt:lpstr>smes ก.พ. 66</vt:lpstr>
      <vt:lpstr>แบบ สขร. ก.พ. 66</vt:lpstr>
      <vt:lpstr>smes มี.ค. 66</vt:lpstr>
      <vt:lpstr>แบบ สขร. มี.ค. 66</vt:lpstr>
      <vt:lpstr>smes เม.ย. 66 </vt:lpstr>
      <vt:lpstr>แบบ สขร. เม.ย. 66 </vt:lpstr>
      <vt:lpstr>smes พ.ค. 66 </vt:lpstr>
      <vt:lpstr>แบบ สขร. พ.ค. 66 </vt:lpstr>
      <vt:lpstr>รวมทุกเดือน</vt:lpstr>
      <vt:lpstr>smes มิ.ย. 66 </vt:lpstr>
      <vt:lpstr>แบบ สขร. มิ.ย. 66</vt:lpstr>
      <vt:lpstr>'smes ก.พ. 66'!Print_Area</vt:lpstr>
      <vt:lpstr>'smes ต.ค. 65 '!Print_Area</vt:lpstr>
      <vt:lpstr>'smes ธ.ค. 65'!Print_Area</vt:lpstr>
      <vt:lpstr>'smes พ.ค. 66 '!Print_Area</vt:lpstr>
      <vt:lpstr>'smes พ.ย. 65'!Print_Area</vt:lpstr>
      <vt:lpstr>'smes ม.ค. 66'!Print_Area</vt:lpstr>
      <vt:lpstr>'smes มิ.ย. 66 '!Print_Area</vt:lpstr>
      <vt:lpstr>'smes มี.ค. 66'!Print_Area</vt:lpstr>
      <vt:lpstr>'smes เม.ย. 66 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พ.ค. 66 '!Print_Area</vt:lpstr>
      <vt:lpstr>'แบบ สขร. พ.ย. 65'!Print_Area</vt:lpstr>
      <vt:lpstr>'แบบ สขร. ม.ค. 66'!Print_Area</vt:lpstr>
      <vt:lpstr>'แบบ สขร. มิ.ย. 66'!Print_Area</vt:lpstr>
      <vt:lpstr>'แบบ สขร. มี.ค. 66'!Print_Area</vt:lpstr>
      <vt:lpstr>'แบบ สขร. เม.ย. 66 '!Print_Area</vt:lpstr>
      <vt:lpstr>รวมทุกเดือน!Print_Area</vt:lpstr>
      <vt:lpstr>'smes ก.พ. 66'!Print_Titles</vt:lpstr>
      <vt:lpstr>'smes ต.ค. 65 '!Print_Titles</vt:lpstr>
      <vt:lpstr>'smes ธ.ค. 65'!Print_Titles</vt:lpstr>
      <vt:lpstr>'smes พ.ค. 66 '!Print_Titles</vt:lpstr>
      <vt:lpstr>'smes พ.ย. 65'!Print_Titles</vt:lpstr>
      <vt:lpstr>'smes ม.ค. 66'!Print_Titles</vt:lpstr>
      <vt:lpstr>'smes มิ.ย. 66 '!Print_Titles</vt:lpstr>
      <vt:lpstr>'smes มี.ค. 66'!Print_Titles</vt:lpstr>
      <vt:lpstr>'smes เม.ย. 66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2023-06-02T03:35:41Z</cp:lastPrinted>
  <dcterms:created xsi:type="dcterms:W3CDTF">2022-11-02T09:03:28Z</dcterms:created>
  <dcterms:modified xsi:type="dcterms:W3CDTF">2023-07-10T13:04:44Z</dcterms:modified>
</cp:coreProperties>
</file>