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E57E1E7A-1168-4EF6-9176-B130E3D18E9B}" xr6:coauthVersionLast="36" xr6:coauthVersionMax="36" xr10:uidLastSave="{00000000-0000-0000-0000-000000000000}"/>
  <bookViews>
    <workbookView xWindow="0" yWindow="0" windowWidth="28770" windowHeight="12195" tabRatio="649" firstSheet="5" activeTab="10" xr2:uid="{00000000-000D-0000-FFFF-FFFF00000000}"/>
  </bookViews>
  <sheets>
    <sheet name="smes ต.ค. 66" sheetId="1" r:id="rId1"/>
    <sheet name="แบบ สขร. ต.ค. 66 " sheetId="2" r:id="rId2"/>
    <sheet name="smes พ.ย. 66" sheetId="4" r:id="rId3"/>
    <sheet name="แบบ สขร. พ.ย. 66" sheetId="5" r:id="rId4"/>
    <sheet name="smes ธ.ค. 66" sheetId="6" r:id="rId5"/>
    <sheet name="แบบ สขร. ธ.ค. 66" sheetId="7" r:id="rId6"/>
    <sheet name="smes ม.ค. 67" sheetId="8" r:id="rId7"/>
    <sheet name="แบบ สขร. ม.ค. 67" sheetId="9" r:id="rId8"/>
    <sheet name="รวมทุกเดือน" sheetId="3" r:id="rId9"/>
    <sheet name="smes ก.พ. 67" sheetId="10" r:id="rId10"/>
    <sheet name="แบบ สขร. ก.พ. 67 " sheetId="11" r:id="rId11"/>
  </sheets>
  <definedNames>
    <definedName name="_xlnm.Print_Area" localSheetId="9">'smes ก.พ. 67'!$A$1:$AF$51</definedName>
    <definedName name="_xlnm.Print_Area" localSheetId="0">'smes ต.ค. 66'!$A$1:$AF$47</definedName>
    <definedName name="_xlnm.Print_Area" localSheetId="4">'smes ธ.ค. 66'!$A$1:$AF$47</definedName>
    <definedName name="_xlnm.Print_Area" localSheetId="2">'smes พ.ย. 66'!$A$1:$AF$47</definedName>
    <definedName name="_xlnm.Print_Area" localSheetId="6">'smes ม.ค. 67'!$A$1:$AF$48</definedName>
    <definedName name="_xlnm.Print_Area" localSheetId="10">'แบบ สขร. ก.พ. 67 '!$A$29:$N$44</definedName>
    <definedName name="_xlnm.Print_Area" localSheetId="5">'แบบ สขร. ธ.ค. 66'!$A$2:$N$20</definedName>
    <definedName name="_xlnm.Print_Area" localSheetId="7">'แบบ สขร. ม.ค. 67'!$A$2:$N$12</definedName>
    <definedName name="_xlnm.Print_Area" localSheetId="8">รวมทุกเดือน!$A$1:$P$113</definedName>
    <definedName name="_xlnm.Print_Titles" localSheetId="9">'smes ก.พ. 67'!$7:$7</definedName>
    <definedName name="_xlnm.Print_Titles" localSheetId="0">'smes ต.ค. 66'!$7:$7</definedName>
    <definedName name="_xlnm.Print_Titles" localSheetId="4">'smes ธ.ค. 66'!$7:$7</definedName>
    <definedName name="_xlnm.Print_Titles" localSheetId="2">'smes พ.ย. 66'!$7:$7</definedName>
    <definedName name="_xlnm.Print_Titles" localSheetId="6">'smes ม.ค. 67'!$7:$7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" i="3" l="1"/>
  <c r="U31" i="3"/>
  <c r="AL10" i="10" l="1"/>
  <c r="AK10" i="10"/>
  <c r="N10" i="10" s="1"/>
  <c r="N43" i="10" s="1"/>
  <c r="AJ10" i="10"/>
  <c r="L10" i="10" s="1"/>
  <c r="AD36" i="10"/>
  <c r="AD37" i="10"/>
  <c r="AD38" i="10"/>
  <c r="AD39" i="10"/>
  <c r="AD40" i="10"/>
  <c r="AE36" i="10"/>
  <c r="AE37" i="10"/>
  <c r="AE38" i="10"/>
  <c r="AE39" i="10"/>
  <c r="AE40" i="10"/>
  <c r="AI12" i="10"/>
  <c r="AH12" i="10"/>
  <c r="I24" i="11"/>
  <c r="S31" i="3" s="1"/>
  <c r="I44" i="11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M43" i="10"/>
  <c r="K43" i="10"/>
  <c r="I43" i="10"/>
  <c r="H43" i="10"/>
  <c r="G43" i="10"/>
  <c r="F43" i="10"/>
  <c r="E43" i="10"/>
  <c r="AE41" i="10"/>
  <c r="AD41" i="10"/>
  <c r="AE35" i="10"/>
  <c r="AD35" i="10"/>
  <c r="AE34" i="10"/>
  <c r="AD34" i="10"/>
  <c r="C34" i="10"/>
  <c r="C43" i="10" s="1"/>
  <c r="AE33" i="10"/>
  <c r="AD33" i="10"/>
  <c r="AE32" i="10"/>
  <c r="AD32" i="10"/>
  <c r="AH31" i="10"/>
  <c r="AE31" i="10"/>
  <c r="AF31" i="10" s="1"/>
  <c r="AD31" i="10"/>
  <c r="AE30" i="10"/>
  <c r="AD30" i="10"/>
  <c r="AE29" i="10"/>
  <c r="AD29" i="10"/>
  <c r="AE28" i="10"/>
  <c r="AD28" i="10"/>
  <c r="AE27" i="10"/>
  <c r="AF27" i="10" s="1"/>
  <c r="AE26" i="10"/>
  <c r="AD26" i="10"/>
  <c r="AE25" i="10"/>
  <c r="AE24" i="10"/>
  <c r="AD24" i="10"/>
  <c r="AE23" i="10"/>
  <c r="AD23" i="10"/>
  <c r="AE22" i="10"/>
  <c r="AD22" i="10"/>
  <c r="AE21" i="10"/>
  <c r="AD21" i="10"/>
  <c r="AE20" i="10"/>
  <c r="AD20" i="10"/>
  <c r="AE19" i="10"/>
  <c r="AD19" i="10"/>
  <c r="AE18" i="10"/>
  <c r="AD18" i="10"/>
  <c r="AE17" i="10"/>
  <c r="AD17" i="10"/>
  <c r="AE16" i="10"/>
  <c r="AF16" i="10" s="1"/>
  <c r="AH15" i="10"/>
  <c r="AE15" i="10"/>
  <c r="AD15" i="10"/>
  <c r="AE14" i="10"/>
  <c r="AD14" i="10"/>
  <c r="AJ13" i="10"/>
  <c r="L13" i="10" s="1"/>
  <c r="AE13" i="10" s="1"/>
  <c r="AE12" i="10"/>
  <c r="AD12" i="10"/>
  <c r="AH11" i="10"/>
  <c r="AE11" i="10"/>
  <c r="AD11" i="10"/>
  <c r="AI10" i="10"/>
  <c r="AH10" i="10"/>
  <c r="L43" i="10" l="1"/>
  <c r="AF11" i="10"/>
  <c r="AF39" i="10"/>
  <c r="AF38" i="10"/>
  <c r="AF37" i="10"/>
  <c r="AF36" i="10"/>
  <c r="AF40" i="10"/>
  <c r="AF30" i="10"/>
  <c r="J10" i="10"/>
  <c r="J43" i="10" s="1"/>
  <c r="AF19" i="10"/>
  <c r="AF22" i="10"/>
  <c r="AF29" i="10"/>
  <c r="AF26" i="10"/>
  <c r="AF32" i="10"/>
  <c r="AF14" i="10"/>
  <c r="AF20" i="10"/>
  <c r="AF24" i="10"/>
  <c r="AF17" i="10"/>
  <c r="AF23" i="10"/>
  <c r="AF35" i="10"/>
  <c r="AF33" i="10"/>
  <c r="AF15" i="10"/>
  <c r="AF18" i="10"/>
  <c r="AF21" i="10"/>
  <c r="AF28" i="10"/>
  <c r="AF34" i="10"/>
  <c r="AF41" i="10"/>
  <c r="AF12" i="10"/>
  <c r="D34" i="10"/>
  <c r="D43" i="10" s="1"/>
  <c r="D45" i="10" s="1"/>
  <c r="D46" i="10" s="1"/>
  <c r="AD13" i="10"/>
  <c r="AF13" i="10" s="1"/>
  <c r="U30" i="3"/>
  <c r="AD10" i="10" l="1"/>
  <c r="AE10" i="10"/>
  <c r="AE43" i="10" s="1"/>
  <c r="AD43" i="10"/>
  <c r="AJ13" i="8"/>
  <c r="L13" i="8" s="1"/>
  <c r="L10" i="8"/>
  <c r="AJ10" i="8"/>
  <c r="AI10" i="8"/>
  <c r="I34" i="9"/>
  <c r="I12" i="9"/>
  <c r="S30" i="3" s="1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K40" i="8"/>
  <c r="I40" i="8"/>
  <c r="H40" i="8"/>
  <c r="G40" i="8"/>
  <c r="F40" i="8"/>
  <c r="E40" i="8"/>
  <c r="AE38" i="8"/>
  <c r="AD38" i="8"/>
  <c r="AF37" i="8"/>
  <c r="AE37" i="8"/>
  <c r="AD37" i="8"/>
  <c r="AE35" i="8"/>
  <c r="AD35" i="8"/>
  <c r="AE34" i="8"/>
  <c r="AD34" i="8"/>
  <c r="C34" i="8"/>
  <c r="C40" i="8" s="1"/>
  <c r="AE33" i="8"/>
  <c r="AD33" i="8"/>
  <c r="AE32" i="8"/>
  <c r="AD32" i="8"/>
  <c r="AH31" i="8"/>
  <c r="AE31" i="8"/>
  <c r="AF31" i="8" s="1"/>
  <c r="AD31" i="8"/>
  <c r="AE30" i="8"/>
  <c r="AF30" i="8" s="1"/>
  <c r="AD30" i="8"/>
  <c r="AE29" i="8"/>
  <c r="AD29" i="8"/>
  <c r="AE28" i="8"/>
  <c r="AD28" i="8"/>
  <c r="AE27" i="8"/>
  <c r="AF27" i="8" s="1"/>
  <c r="AE26" i="8"/>
  <c r="AD26" i="8"/>
  <c r="AE25" i="8"/>
  <c r="AE24" i="8"/>
  <c r="AD24" i="8"/>
  <c r="AE23" i="8"/>
  <c r="AD23" i="8"/>
  <c r="AE22" i="8"/>
  <c r="AF22" i="8" s="1"/>
  <c r="AD22" i="8"/>
  <c r="AE21" i="8"/>
  <c r="AD21" i="8"/>
  <c r="AE20" i="8"/>
  <c r="AD20" i="8"/>
  <c r="AE19" i="8"/>
  <c r="AF19" i="8" s="1"/>
  <c r="AD19" i="8"/>
  <c r="AE18" i="8"/>
  <c r="AF18" i="8" s="1"/>
  <c r="AD18" i="8"/>
  <c r="AE17" i="8"/>
  <c r="AD17" i="8"/>
  <c r="AE16" i="8"/>
  <c r="AF16" i="8" s="1"/>
  <c r="AH15" i="8"/>
  <c r="AE15" i="8"/>
  <c r="AD15" i="8"/>
  <c r="AE14" i="8"/>
  <c r="AF14" i="8" s="1"/>
  <c r="AD14" i="8"/>
  <c r="AH12" i="8"/>
  <c r="AE12" i="8"/>
  <c r="AF12" i="8" s="1"/>
  <c r="AD12" i="8"/>
  <c r="AH11" i="8"/>
  <c r="AE11" i="8"/>
  <c r="AD11" i="8"/>
  <c r="AH10" i="8"/>
  <c r="J10" i="8"/>
  <c r="J40" i="8" s="1"/>
  <c r="AE13" i="8" l="1"/>
  <c r="AF13" i="8" s="1"/>
  <c r="AD13" i="8"/>
  <c r="AF20" i="8"/>
  <c r="AF11" i="8"/>
  <c r="AF29" i="8"/>
  <c r="AF34" i="8"/>
  <c r="L40" i="8"/>
  <c r="AF24" i="8"/>
  <c r="AF10" i="10"/>
  <c r="D48" i="10"/>
  <c r="AF43" i="10"/>
  <c r="AF17" i="8"/>
  <c r="AF32" i="8"/>
  <c r="AF15" i="8"/>
  <c r="AF28" i="8"/>
  <c r="AF33" i="8"/>
  <c r="AF23" i="8"/>
  <c r="AF26" i="8"/>
  <c r="AF21" i="8"/>
  <c r="AF38" i="8"/>
  <c r="AF35" i="8"/>
  <c r="AD10" i="8"/>
  <c r="AD40" i="8" s="1"/>
  <c r="AE10" i="8"/>
  <c r="AF10" i="8" s="1"/>
  <c r="D34" i="8"/>
  <c r="D40" i="8" s="1"/>
  <c r="D42" i="8" s="1"/>
  <c r="D43" i="8" s="1"/>
  <c r="U29" i="3"/>
  <c r="AE40" i="8" l="1"/>
  <c r="AF40" i="8" s="1"/>
  <c r="D49" i="10"/>
  <c r="D51" i="10"/>
  <c r="C34" i="6"/>
  <c r="D34" i="6" s="1"/>
  <c r="J10" i="6"/>
  <c r="AI10" i="6"/>
  <c r="AH10" i="6"/>
  <c r="D45" i="8" l="1"/>
  <c r="D48" i="8"/>
  <c r="D46" i="8"/>
  <c r="I20" i="7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D36" i="6"/>
  <c r="AE35" i="6"/>
  <c r="AF35" i="6" s="1"/>
  <c r="AD35" i="6"/>
  <c r="AE34" i="6"/>
  <c r="AD34" i="6"/>
  <c r="AE33" i="6"/>
  <c r="AD33" i="6"/>
  <c r="AE32" i="6"/>
  <c r="AF32" i="6" s="1"/>
  <c r="AD32" i="6"/>
  <c r="AH31" i="6"/>
  <c r="AE31" i="6"/>
  <c r="AD31" i="6"/>
  <c r="AE30" i="6"/>
  <c r="AF30" i="6" s="1"/>
  <c r="AD30" i="6"/>
  <c r="AE29" i="6"/>
  <c r="AF29" i="6" s="1"/>
  <c r="AD29" i="6"/>
  <c r="AE28" i="6"/>
  <c r="AF28" i="6" s="1"/>
  <c r="AD28" i="6"/>
  <c r="AE27" i="6"/>
  <c r="AF27" i="6" s="1"/>
  <c r="AE26" i="6"/>
  <c r="AD26" i="6"/>
  <c r="AE25" i="6"/>
  <c r="AE24" i="6"/>
  <c r="AD24" i="6"/>
  <c r="AE23" i="6"/>
  <c r="AF23" i="6" s="1"/>
  <c r="AD23" i="6"/>
  <c r="AE22" i="6"/>
  <c r="AD22" i="6"/>
  <c r="AF21" i="6"/>
  <c r="AE21" i="6"/>
  <c r="AD21" i="6"/>
  <c r="AE20" i="6"/>
  <c r="AD20" i="6"/>
  <c r="AE19" i="6"/>
  <c r="AF19" i="6" s="1"/>
  <c r="AD19" i="6"/>
  <c r="AE18" i="6"/>
  <c r="AF18" i="6" s="1"/>
  <c r="AD18" i="6"/>
  <c r="AE17" i="6"/>
  <c r="AF17" i="6" s="1"/>
  <c r="AD17" i="6"/>
  <c r="AE16" i="6"/>
  <c r="AF16" i="6" s="1"/>
  <c r="AH15" i="6"/>
  <c r="AE15" i="6"/>
  <c r="AF15" i="6" s="1"/>
  <c r="AD15" i="6"/>
  <c r="AE14" i="6"/>
  <c r="AF14" i="6" s="1"/>
  <c r="AD14" i="6"/>
  <c r="AE13" i="6"/>
  <c r="AF13" i="6" s="1"/>
  <c r="AD13" i="6"/>
  <c r="AH12" i="6"/>
  <c r="AE12" i="6"/>
  <c r="AF12" i="6" s="1"/>
  <c r="AD12" i="6"/>
  <c r="AH11" i="6"/>
  <c r="AE11" i="6"/>
  <c r="AD11" i="6"/>
  <c r="AE10" i="6"/>
  <c r="AD10" i="6"/>
  <c r="AF26" i="6" l="1"/>
  <c r="AF37" i="6"/>
  <c r="AE39" i="6"/>
  <c r="D44" i="6" s="1"/>
  <c r="AF31" i="6"/>
  <c r="AF24" i="6"/>
  <c r="AF20" i="6"/>
  <c r="AF11" i="6"/>
  <c r="AF33" i="6"/>
  <c r="AF36" i="6"/>
  <c r="AF22" i="6"/>
  <c r="AF34" i="6"/>
  <c r="AD39" i="6"/>
  <c r="AF10" i="6"/>
  <c r="S28" i="3"/>
  <c r="AF39" i="6" l="1"/>
  <c r="D45" i="6"/>
  <c r="D47" i="6"/>
  <c r="AH11" i="4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F36" i="4" s="1"/>
  <c r="AD36" i="4"/>
  <c r="AE35" i="4"/>
  <c r="AD35" i="4"/>
  <c r="AE34" i="4"/>
  <c r="AF34" i="4" s="1"/>
  <c r="AD34" i="4"/>
  <c r="AE33" i="4"/>
  <c r="AD33" i="4"/>
  <c r="AE32" i="4"/>
  <c r="AF32" i="4" s="1"/>
  <c r="AD32" i="4"/>
  <c r="AE31" i="4"/>
  <c r="AD31" i="4"/>
  <c r="AE30" i="4"/>
  <c r="AF30" i="4" s="1"/>
  <c r="AD30" i="4"/>
  <c r="AE29" i="4"/>
  <c r="AD29" i="4"/>
  <c r="AE28" i="4"/>
  <c r="AF28" i="4" s="1"/>
  <c r="AD28" i="4"/>
  <c r="AE27" i="4"/>
  <c r="AF27" i="4" s="1"/>
  <c r="AE26" i="4"/>
  <c r="AD26" i="4"/>
  <c r="AE25" i="4"/>
  <c r="AE24" i="4"/>
  <c r="AD24" i="4"/>
  <c r="AE23" i="4"/>
  <c r="AF23" i="4" s="1"/>
  <c r="AD23" i="4"/>
  <c r="AE22" i="4"/>
  <c r="AD22" i="4"/>
  <c r="AE21" i="4"/>
  <c r="AF21" i="4" s="1"/>
  <c r="AD21" i="4"/>
  <c r="AE20" i="4"/>
  <c r="AD20" i="4"/>
  <c r="AE19" i="4"/>
  <c r="AF19" i="4" s="1"/>
  <c r="AD19" i="4"/>
  <c r="AE18" i="4"/>
  <c r="AD18" i="4"/>
  <c r="AE17" i="4"/>
  <c r="AF17" i="4" s="1"/>
  <c r="AD17" i="4"/>
  <c r="AE16" i="4"/>
  <c r="AF16" i="4" s="1"/>
  <c r="AE15" i="4"/>
  <c r="AD15" i="4"/>
  <c r="AE14" i="4"/>
  <c r="AD14" i="4"/>
  <c r="AE13" i="4"/>
  <c r="AD13" i="4"/>
  <c r="AE12" i="4"/>
  <c r="AD12" i="4"/>
  <c r="AE11" i="4"/>
  <c r="AD11" i="4"/>
  <c r="AF11" i="4" s="1"/>
  <c r="AE10" i="4"/>
  <c r="AD10" i="4"/>
  <c r="AF22" i="4" l="1"/>
  <c r="AF29" i="4"/>
  <c r="AF35" i="4"/>
  <c r="AF10" i="4"/>
  <c r="AF24" i="4"/>
  <c r="AF37" i="4"/>
  <c r="AF18" i="4"/>
  <c r="AF13" i="4"/>
  <c r="AF26" i="4"/>
  <c r="AF14" i="4"/>
  <c r="AF20" i="4"/>
  <c r="AF33" i="4"/>
  <c r="AF15" i="4"/>
  <c r="AF31" i="4"/>
  <c r="AF12" i="4"/>
  <c r="AD39" i="4"/>
  <c r="AE39" i="4"/>
  <c r="S27" i="3"/>
  <c r="S39" i="3" s="1"/>
  <c r="D44" i="4" l="1"/>
  <c r="AF39" i="4"/>
  <c r="I25" i="2"/>
  <c r="D45" i="4" l="1"/>
  <c r="D47" i="4"/>
  <c r="I40" i="2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U39" i="3" l="1"/>
  <c r="V27" i="3"/>
  <c r="V28" i="3" s="1"/>
  <c r="V29" i="3" s="1"/>
  <c r="V30" i="3" s="1"/>
  <c r="V31" i="3" s="1"/>
  <c r="AF19" i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<sst xmlns="http://schemas.openxmlformats.org/spreadsheetml/2006/main" count="1177" uniqueCount="264">
  <si>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</si>
  <si>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</si>
  <si>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</si>
  <si>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</si>
  <si>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</si>
  <si>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</si>
  <si>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</si>
  <si>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</si>
  <si>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</si>
  <si>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</si>
  <si>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</si>
  <si>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</si>
  <si>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</si>
  <si>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</si>
  <si>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</si>
  <si>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</si>
  <si>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</si>
  <si>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</si>
  <si>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</si>
  <si>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</si>
  <si>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</si>
  <si>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</si>
  <si>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</si>
  <si>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</si>
  <si>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</si>
  <si>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</si>
  <si>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</si>
  <si>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</si>
  <si>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</si>
  <si>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</si>
  <si>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</si>
  <si>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</si>
  <si>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</si>
  <si>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</si>
  <si>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</si>
  <si>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</si>
  <si>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</si>
  <si>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</si>
  <si>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</si>
  <si>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</si>
  <si>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</si>
  <si>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</si>
  <si>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</si>
  <si>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</si>
  <si>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</si>
  <si>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</si>
  <si>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</si>
  <si>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</si>
  <si>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</si>
  <si>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</si>
  <si>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</si>
  <si>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</si>
  <si>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</si>
  <si>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</si>
  <si>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</si>
  <si>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</si>
  <si>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</si>
  <si>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</si>
  <si>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</si>
  <si>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</si>
  <si>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</si>
  <si>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</si>
  <si>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</si>
  <si>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</si>
  <si>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</si>
  <si>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</si>
  <si>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</si>
  <si>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</si>
  <si>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</si>
  <si>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</si>
  <si>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</si>
  <si>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</si>
  <si>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</si>
  <si>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</si>
  <si>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</si>
  <si>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</si>
  <si>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</si>
  <si>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</si>
  <si>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</si>
  <si>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</si>
  <si>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</si>
  <si>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</si>
  <si>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</si>
  <si>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</si>
  <si>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</si>
  <si>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</si>
  <si>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</si>
  <si>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</si>
  <si>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</si>
  <si>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</si>
  <si>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</si>
  <si>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</si>
  <si>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</si>
  <si>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</si>
  <si>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</si>
  <si>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</si>
  <si>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</si>
  <si>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</si>
  <si>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</si>
  <si>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</si>
  <si>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</si>
  <si>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</si>
  <si>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</si>
  <si>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</si>
  <si>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</si>
  <si>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</si>
  <si>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</si>
  <si>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</si>
  <si>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</si>
  <si>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</si>
  <si>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</si>
  <si>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</si>
  <si>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</si>
  <si>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</si>
  <si>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</si>
  <si>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</si>
  <si>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</si>
  <si>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</si>
  <si>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</si>
  <si>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</si>
  <si>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</si>
  <si>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</si>
  <si>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</si>
  <si>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</si>
  <si>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</si>
  <si>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</si>
  <si>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</si>
  <si>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</si>
  <si>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</si>
  <si>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</si>
  <si>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</si>
  <si>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</si>
  <si>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</si>
  <si>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</si>
  <si>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</si>
  <si>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</si>
  <si>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</si>
  <si>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</si>
  <si>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</si>
  <si>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</si>
  <si>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</si>
  <si>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</si>
  <si>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</si>
  <si>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</si>
  <si>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</si>
  <si>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</si>
  <si>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</si>
  <si>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</si>
  <si>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</si>
  <si>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</si>
  <si>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</si>
  <si>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</si>
  <si>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</si>
  <si>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</si>
  <si>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</si>
  <si>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</si>
  <si>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</si>
  <si>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</si>
  <si>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</si>
  <si>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</si>
  <si>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</si>
  <si>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</si>
  <si>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</si>
  <si>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</si>
  <si>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</si>
  <si>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</si>
  <si>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</si>
  <si>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</si>
  <si>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</si>
  <si>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</si>
  <si>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</si>
  <si>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</si>
  <si>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</si>
  <si>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</si>
  <si>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</si>
  <si>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</si>
  <si>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</si>
  <si>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</si>
  <si>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</si>
  <si>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</si>
  <si>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</si>
  <si>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</si>
  <si>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</si>
  <si>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</si>
  <si>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</si>
  <si>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</si>
  <si>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</si>
  <si>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</si>
  <si>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</si>
  <si>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</si>
  <si>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</si>
  <si>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</si>
  <si>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</si>
  <si>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</si>
  <si>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</si>
  <si>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งานซื้อกระดาษชำระเพื่อใช้สำหรับห้องน้ำ สสท.</t>
  </si>
  <si>
    <t>บจก.เจนเทิล แคร์</t>
  </si>
  <si>
    <t>จำนวน 15 box เลขที่ ซท05-01-67</t>
  </si>
  <si>
    <t>PO 3300063047</t>
  </si>
  <si>
    <t>หจก.อมรชัยพานิช 1996</t>
  </si>
  <si>
    <t>ลงวันที่ 5 มกราคม 2567</t>
  </si>
  <si>
    <t>บจก.เพิ่มมิตรกรุ๊ป</t>
  </si>
  <si>
    <t>สรุปผลการดำเนินการจัดซื้อจัดจ้างในรอบเดือน มกราคม 2567 (วิธีเฉพาะเจาะจง)</t>
  </si>
  <si>
    <t>วันที่ 1-31 มกราคม 2567</t>
  </si>
  <si>
    <t>งานจ้างก่อสร้างววางท่อประปาและงานที่เกี่ยวข้อง</t>
  </si>
  <si>
    <t>บจก.โอสิริแอนด์ซันส์</t>
  </si>
  <si>
    <t>หจก.ดิลกพัฒนา เอนจิเนียริ่ง</t>
  </si>
  <si>
    <t>สัญญาเลขที่ ป05-01-67</t>
  </si>
  <si>
    <t>บจก.ภัทรสิน คอนสตรัคชั่น แอนด์ เซอร์วิส (2547)</t>
  </si>
  <si>
    <t>PO 3300063091</t>
  </si>
  <si>
    <t>ลงวันที่ 9 มกราคม 2567</t>
  </si>
  <si>
    <t>บจก.สุทธิพรการโยธา</t>
  </si>
  <si>
    <t xml:space="preserve">งานจ้างก่อสร้างววางท่อประปาและงานที่เกี่ยวข้อง </t>
  </si>
  <si>
    <t>ด้านปรับปรุงกำลังน้ำ (กรณีเร่งด่วน)</t>
  </si>
  <si>
    <t>PO 3300063098</t>
  </si>
  <si>
    <t>พื้นที่เขตบางรัก และเขตบางคอแหลม</t>
  </si>
  <si>
    <t>สัญญาเลขที่ ปป05-01-67</t>
  </si>
  <si>
    <t>สรุปผลการดำเนินการจัดซื้อจัดจ้างในรอบเดือน มกราคม 2567 (วิธี e-bidding)</t>
  </si>
  <si>
    <t>งบลงทุน - งานเปลี่ยนท่อ (ปรับปรุงกำลังน้ำ)</t>
  </si>
  <si>
    <t>งานซื้อกระดาษชำระ สำหรับใช้ใน สสท. จำนวน 15 box</t>
  </si>
  <si>
    <t>สรุปผลการจัดซื้อจัดจ้างกับผู้ประกอบการ SMEs สะสม ม.ค. 67</t>
  </si>
  <si>
    <t>ผลการจัดซื้อจัดจ้าง SME ที่ทำได้สะสม ม.ค.67</t>
  </si>
  <si>
    <t>งบทำการ - วัสดุสำนักงาน งานบ้าน งานครัว</t>
  </si>
  <si>
    <t>สะสม</t>
  </si>
  <si>
    <t>ปีงบประมาณ 2567 (สะสม)</t>
  </si>
  <si>
    <t>บจก.ปุณยนุช อินเท็นซ</t>
  </si>
  <si>
    <t>PO 3300063462</t>
  </si>
  <si>
    <t>ลงวันที่ 1 กุมภาพันธ์ 2567</t>
  </si>
  <si>
    <t>สัญญาเลขที่ วธ05-02-67</t>
  </si>
  <si>
    <t>งานจ้างเหมาบำรุงรักษาเครื่องปรับอากาศของ สสท.</t>
  </si>
  <si>
    <t>บจก.ราชาแอร์ และ เทคโนโลยี (สำนักงานใหญ่)</t>
  </si>
  <si>
    <t>ระยะเวลา 8 เดือน (เดือน ก.พ. 2567 - ก.ย. 2567)</t>
  </si>
  <si>
    <t>PO 3300063619</t>
  </si>
  <si>
    <t>เลขที่ จท05-04-67</t>
  </si>
  <si>
    <t>บจก.จามจุรี ไฟฟ้า ก่อสร้าง</t>
  </si>
  <si>
    <t>ลงวันที่ 13 กุมภาพันธ์ 2567</t>
  </si>
  <si>
    <t>บจก.โยชัว แอร์เทค</t>
  </si>
  <si>
    <t>งานซื้อถ้วยกระดาษชนิดไม่มีหู ขนาด 6.5 ออนซ์</t>
  </si>
  <si>
    <t>หจก.พัฒนากิจซัพพลายส์ (2018)</t>
  </si>
  <si>
    <t xml:space="preserve">ของ สบก.กรก.สสท. สำหรับกิจกรรม </t>
  </si>
  <si>
    <t>PO 3300063729</t>
  </si>
  <si>
    <t>มหกรรม "Luck Lock Love รักล้นสะพาน"</t>
  </si>
  <si>
    <t>บจก.ชัยกิจ เทรดดิ้ง</t>
  </si>
  <si>
    <t>ลงวันที่ 21 กุมภาพันธ์ 2567</t>
  </si>
  <si>
    <t>เลขที่ ซท05-03-67</t>
  </si>
  <si>
    <t>หจก.เบญจวรรณพาณิชย์</t>
  </si>
  <si>
    <t>PO 3300063754</t>
  </si>
  <si>
    <t>สัญญาเลขที่ ป05-09-67</t>
  </si>
  <si>
    <t>ลงวันที่ 22 กุมภาพันธ์ 2567</t>
  </si>
  <si>
    <t>สรุปผลการดำเนินการจัดซื้อจัดจ้างในรอบเดือน กุมภาพันธ์ 2567 (วิธีเฉพาะเจาะจง)</t>
  </si>
  <si>
    <t>วันที่ 1-29 กุมภาพันธ์ 2567</t>
  </si>
  <si>
    <t>สัญญาเลขที่ ป05-03-67</t>
  </si>
  <si>
    <t>บจก.พงศ์พัช ไฮโดร</t>
  </si>
  <si>
    <t>หจก.อินแอนด์ออนเซอร์วิส</t>
  </si>
  <si>
    <t>PO 3300063716</t>
  </si>
  <si>
    <t>สรุปผลการดำเนินการจัดซื้อจัดจ้างในรอบเดือน กุมภาพันธ์ 2567 (วิธี e-bidding)</t>
  </si>
  <si>
    <t>สรุปผลการจัดซื้อจัดจ้างกับผู้ประกอบการ SMEs สะสม ก.พ. 67</t>
  </si>
  <si>
    <t>งบลงทุน - งานจ้าง - งานขยายเขต - รับจ้างงาน</t>
  </si>
  <si>
    <t xml:space="preserve">  งานจ้างเหมาบำรุงรักษาเครื่องปรับอากาศ ระยะเวลา 8 เดือน</t>
  </si>
  <si>
    <t>ค่าซ่อมแซมและบำรุงรักษาเครื่องปรับอากาศ</t>
  </si>
  <si>
    <t>งบทำการ - ค่าซ่อมแซมและบำรุงรักษาเครื่องปรับอากาศ</t>
  </si>
  <si>
    <t>ค่าโฆษณาและประชาสัมพันธ์</t>
  </si>
  <si>
    <t>งบทำการ - ค่าโฆษณาและประชาสัมพันธ์</t>
  </si>
  <si>
    <t>รวมทั้งสิ้น 21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</si>
</sst>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b/>
      <sz val="26"/>
      <color theme="1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38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3" fillId="12" borderId="0" xfId="0" applyFont="1" applyFill="1"/>
    <xf numFmtId="2" fontId="3" fillId="12" borderId="0" xfId="0" applyNumberFormat="1" applyFont="1" applyFill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10" xfId="3" applyNumberFormat="1" applyFont="1" applyBorder="1" applyAlignment="1">
      <alignment horizontal="center" vertical="center" wrapText="1"/>
    </xf>
    <xf numFmtId="2" fontId="3" fillId="11" borderId="0" xfId="0" applyNumberFormat="1" applyFont="1" applyFill="1"/>
    <xf numFmtId="0" fontId="9" fillId="0" borderId="0" xfId="0" applyFont="1" applyBorder="1" applyAlignment="1">
      <alignment horizontal="center"/>
    </xf>
    <xf numFmtId="4" fontId="9" fillId="0" borderId="0" xfId="3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8" fontId="8" fillId="0" borderId="10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88" fontId="8" fillId="0" borderId="18" xfId="0" applyNumberFormat="1" applyFont="1" applyBorder="1" applyAlignment="1">
      <alignment horizontal="center" vertical="center" wrapText="1"/>
    </xf>
    <xf numFmtId="188" fontId="8" fillId="0" borderId="19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0" xfId="0" applyNumberFormat="1" applyFont="1" applyFill="1" applyBorder="1" applyAlignment="1">
      <alignment horizontal="center" vertical="center"/>
    </xf>
    <xf numFmtId="49" fontId="3" fillId="9" borderId="14" xfId="0" applyNumberFormat="1" applyFont="1" applyFill="1" applyBorder="1" applyAlignment="1">
      <alignment horizontal="center" vertical="center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043E885-5D26-4F03-99E7-FF903D65482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F0DBB18-8A9D-41C6-B720-CE3E78A94C8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F7969791-6CFF-4432-A192-CD8714BF6A02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CE2E3D6-FB25-475F-83D7-337490258687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BFDC394-9C62-403E-9BB2-FFB96459E67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</row>
    <row r="2" spans="1:61" x14ac:dyDescent="0.3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</row>
    <row r="3" spans="1:61" x14ac:dyDescent="0.3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266">
        <v>243527</v>
      </c>
      <c r="G5" s="267"/>
      <c r="H5" s="266">
        <v>243558</v>
      </c>
      <c r="I5" s="267"/>
      <c r="J5" s="266">
        <v>243588</v>
      </c>
      <c r="K5" s="267"/>
      <c r="L5" s="266">
        <v>243619</v>
      </c>
      <c r="M5" s="267"/>
      <c r="N5" s="266">
        <v>243650</v>
      </c>
      <c r="O5" s="267"/>
      <c r="P5" s="266">
        <v>243678</v>
      </c>
      <c r="Q5" s="267"/>
      <c r="R5" s="266">
        <v>243709</v>
      </c>
      <c r="S5" s="267"/>
      <c r="T5" s="266">
        <v>243739</v>
      </c>
      <c r="U5" s="267"/>
      <c r="V5" s="266">
        <v>243770</v>
      </c>
      <c r="W5" s="267"/>
      <c r="X5" s="266">
        <v>243800</v>
      </c>
      <c r="Y5" s="267"/>
      <c r="Z5" s="266">
        <v>243831</v>
      </c>
      <c r="AA5" s="267"/>
      <c r="AB5" s="266">
        <v>243862</v>
      </c>
      <c r="AC5" s="267"/>
      <c r="AD5" s="268" t="s">
        <v>108</v>
      </c>
      <c r="AE5" s="269"/>
      <c r="AF5" s="270"/>
    </row>
    <row r="6" spans="1:61" ht="36" customHeight="1" x14ac:dyDescent="0.3">
      <c r="A6" s="267" t="s">
        <v>3</v>
      </c>
      <c r="B6" s="267" t="s">
        <v>4</v>
      </c>
      <c r="C6" s="275" t="s">
        <v>5</v>
      </c>
      <c r="D6" s="276"/>
      <c r="E6" s="277"/>
      <c r="F6" s="277" t="s">
        <v>6</v>
      </c>
      <c r="G6" s="272" t="s">
        <v>7</v>
      </c>
      <c r="H6" s="272" t="s">
        <v>6</v>
      </c>
      <c r="I6" s="272" t="s">
        <v>7</v>
      </c>
      <c r="J6" s="272" t="s">
        <v>6</v>
      </c>
      <c r="K6" s="275" t="s">
        <v>7</v>
      </c>
      <c r="L6" s="273" t="s">
        <v>6</v>
      </c>
      <c r="M6" s="273" t="s">
        <v>7</v>
      </c>
      <c r="N6" s="273" t="s">
        <v>6</v>
      </c>
      <c r="O6" s="273" t="s">
        <v>7</v>
      </c>
      <c r="P6" s="273" t="s">
        <v>6</v>
      </c>
      <c r="Q6" s="273" t="s">
        <v>7</v>
      </c>
      <c r="R6" s="273" t="s">
        <v>6</v>
      </c>
      <c r="S6" s="273" t="s">
        <v>7</v>
      </c>
      <c r="T6" s="273" t="s">
        <v>6</v>
      </c>
      <c r="U6" s="273" t="s">
        <v>7</v>
      </c>
      <c r="V6" s="273" t="s">
        <v>6</v>
      </c>
      <c r="W6" s="273" t="s">
        <v>7</v>
      </c>
      <c r="X6" s="273" t="s">
        <v>6</v>
      </c>
      <c r="Y6" s="273" t="s">
        <v>7</v>
      </c>
      <c r="Z6" s="273" t="s">
        <v>6</v>
      </c>
      <c r="AA6" s="273" t="s">
        <v>7</v>
      </c>
      <c r="AB6" s="273" t="s">
        <v>6</v>
      </c>
      <c r="AC6" s="273" t="s">
        <v>7</v>
      </c>
      <c r="AD6" s="272" t="s">
        <v>8</v>
      </c>
      <c r="AE6" s="272" t="s">
        <v>9</v>
      </c>
      <c r="AF6" s="278" t="s">
        <v>10</v>
      </c>
    </row>
    <row r="7" spans="1:61" s="5" customFormat="1" ht="54" customHeight="1" x14ac:dyDescent="0.2">
      <c r="A7" s="267"/>
      <c r="B7" s="267"/>
      <c r="C7" s="4" t="s">
        <v>11</v>
      </c>
      <c r="D7" s="3" t="s">
        <v>6</v>
      </c>
      <c r="E7" s="3" t="s">
        <v>7</v>
      </c>
      <c r="F7" s="277"/>
      <c r="G7" s="272"/>
      <c r="H7" s="272"/>
      <c r="I7" s="272"/>
      <c r="J7" s="272"/>
      <c r="K7" s="275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2"/>
      <c r="AE7" s="272"/>
      <c r="AF7" s="27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BI54"/>
  <sheetViews>
    <sheetView topLeftCell="C4" zoomScale="90" zoomScaleNormal="90" zoomScaleSheetLayoutView="100" workbookViewId="0">
      <pane ySplit="4" topLeftCell="A8" activePane="bottomLeft" state="frozen"/>
      <selection activeCell="R4" sqref="R4"/>
      <selection pane="bottomLeft" activeCell="AK11" sqref="AK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</row>
    <row r="2" spans="1:61" x14ac:dyDescent="0.3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</row>
    <row r="3" spans="1:61" x14ac:dyDescent="0.3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</row>
    <row r="4" spans="1:61" x14ac:dyDescent="0.3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</row>
    <row r="5" spans="1:61" ht="33.75" customHeight="1" x14ac:dyDescent="0.3">
      <c r="A5" s="239"/>
      <c r="B5" s="239"/>
      <c r="C5" s="239"/>
      <c r="D5" s="239"/>
      <c r="E5" s="239"/>
      <c r="F5" s="266">
        <v>243527</v>
      </c>
      <c r="G5" s="267"/>
      <c r="H5" s="266">
        <v>243558</v>
      </c>
      <c r="I5" s="267"/>
      <c r="J5" s="266">
        <v>243588</v>
      </c>
      <c r="K5" s="267"/>
      <c r="L5" s="266">
        <v>243619</v>
      </c>
      <c r="M5" s="267"/>
      <c r="N5" s="266">
        <v>243650</v>
      </c>
      <c r="O5" s="267"/>
      <c r="P5" s="266">
        <v>243678</v>
      </c>
      <c r="Q5" s="267"/>
      <c r="R5" s="266">
        <v>243709</v>
      </c>
      <c r="S5" s="267"/>
      <c r="T5" s="266">
        <v>243739</v>
      </c>
      <c r="U5" s="267"/>
      <c r="V5" s="266">
        <v>243770</v>
      </c>
      <c r="W5" s="267"/>
      <c r="X5" s="266">
        <v>243800</v>
      </c>
      <c r="Y5" s="267"/>
      <c r="Z5" s="266">
        <v>243831</v>
      </c>
      <c r="AA5" s="267"/>
      <c r="AB5" s="266">
        <v>243862</v>
      </c>
      <c r="AC5" s="267"/>
      <c r="AD5" s="268" t="s">
        <v>256</v>
      </c>
      <c r="AE5" s="269"/>
      <c r="AF5" s="270"/>
    </row>
    <row r="6" spans="1:61" ht="36" customHeight="1" x14ac:dyDescent="0.3">
      <c r="A6" s="267" t="s">
        <v>3</v>
      </c>
      <c r="B6" s="267" t="s">
        <v>4</v>
      </c>
      <c r="C6" s="275" t="s">
        <v>5</v>
      </c>
      <c r="D6" s="276"/>
      <c r="E6" s="277"/>
      <c r="F6" s="277" t="s">
        <v>6</v>
      </c>
      <c r="G6" s="272" t="s">
        <v>7</v>
      </c>
      <c r="H6" s="272" t="s">
        <v>6</v>
      </c>
      <c r="I6" s="272" t="s">
        <v>7</v>
      </c>
      <c r="J6" s="272" t="s">
        <v>6</v>
      </c>
      <c r="K6" s="275" t="s">
        <v>7</v>
      </c>
      <c r="L6" s="273" t="s">
        <v>6</v>
      </c>
      <c r="M6" s="273" t="s">
        <v>7</v>
      </c>
      <c r="N6" s="273" t="s">
        <v>6</v>
      </c>
      <c r="O6" s="273" t="s">
        <v>7</v>
      </c>
      <c r="P6" s="273" t="s">
        <v>6</v>
      </c>
      <c r="Q6" s="273" t="s">
        <v>7</v>
      </c>
      <c r="R6" s="273" t="s">
        <v>6</v>
      </c>
      <c r="S6" s="273" t="s">
        <v>7</v>
      </c>
      <c r="T6" s="273" t="s">
        <v>6</v>
      </c>
      <c r="U6" s="273" t="s">
        <v>7</v>
      </c>
      <c r="V6" s="273" t="s">
        <v>6</v>
      </c>
      <c r="W6" s="273" t="s">
        <v>7</v>
      </c>
      <c r="X6" s="273" t="s">
        <v>6</v>
      </c>
      <c r="Y6" s="273" t="s">
        <v>7</v>
      </c>
      <c r="Z6" s="273" t="s">
        <v>6</v>
      </c>
      <c r="AA6" s="273" t="s">
        <v>7</v>
      </c>
      <c r="AB6" s="273" t="s">
        <v>6</v>
      </c>
      <c r="AC6" s="273" t="s">
        <v>7</v>
      </c>
      <c r="AD6" s="272" t="s">
        <v>8</v>
      </c>
      <c r="AE6" s="272" t="s">
        <v>9</v>
      </c>
      <c r="AF6" s="278" t="s">
        <v>10</v>
      </c>
    </row>
    <row r="7" spans="1:61" s="5" customFormat="1" ht="54" customHeight="1" x14ac:dyDescent="0.2">
      <c r="A7" s="267"/>
      <c r="B7" s="267"/>
      <c r="C7" s="237" t="s">
        <v>11</v>
      </c>
      <c r="D7" s="238" t="s">
        <v>6</v>
      </c>
      <c r="E7" s="238" t="s">
        <v>7</v>
      </c>
      <c r="F7" s="277"/>
      <c r="G7" s="272"/>
      <c r="H7" s="272"/>
      <c r="I7" s="272"/>
      <c r="J7" s="272"/>
      <c r="K7" s="275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2"/>
      <c r="AE7" s="272"/>
      <c r="AF7" s="27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11271420.560747664</v>
      </c>
      <c r="AE10" s="16">
        <f>F10+H10+J10+L10+N10+P10+R10+T10+V10+X10+Z10+AB10</f>
        <v>11271420.560747664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0" si="0">F11+H11+J11+L11+N11+P11+R11+T11+V11+X11+Z11+AB11</f>
        <v>1587538</v>
      </c>
      <c r="AF11" s="23">
        <f t="shared" ref="AF11:AF41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1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/>
      <c r="B39" s="19"/>
      <c r="C39" s="20"/>
      <c r="D39" s="17"/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0</v>
      </c>
      <c r="AE39" s="16">
        <f t="shared" si="0"/>
        <v>0</v>
      </c>
      <c r="AF39" s="23" t="e">
        <f t="shared" si="1"/>
        <v>#DIV/0!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>AE40/AD40</f>
        <v>#DIV/0!</v>
      </c>
    </row>
    <row r="41" spans="1:36" x14ac:dyDescent="0.3">
      <c r="A41" s="39"/>
      <c r="B41" s="40" t="s">
        <v>26</v>
      </c>
      <c r="C41" s="41"/>
      <c r="D41" s="42"/>
      <c r="E41" s="42"/>
      <c r="F41" s="43"/>
      <c r="G41" s="44"/>
      <c r="H41" s="44"/>
      <c r="I41" s="44"/>
      <c r="J41" s="42"/>
      <c r="K41" s="45"/>
      <c r="L41" s="42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2">
        <f t="shared" si="2"/>
        <v>0</v>
      </c>
      <c r="AE41" s="42">
        <f t="shared" ref="AE41" si="3">F41+H41+J41</f>
        <v>0</v>
      </c>
      <c r="AF41" s="46" t="e">
        <f t="shared" si="1"/>
        <v>#DIV/0!</v>
      </c>
    </row>
    <row r="42" spans="1:36" x14ac:dyDescent="0.3">
      <c r="A42" s="14"/>
      <c r="B42" s="15"/>
      <c r="C42" s="20"/>
      <c r="D42" s="16"/>
      <c r="E42" s="16"/>
      <c r="F42" s="47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/>
      <c r="AE42" s="16"/>
      <c r="AF42" s="23"/>
    </row>
    <row r="43" spans="1:36" s="50" customFormat="1" x14ac:dyDescent="0.3">
      <c r="A43" s="48"/>
      <c r="B43" s="48" t="s">
        <v>27</v>
      </c>
      <c r="C43" s="20">
        <f t="shared" ref="C43:AC43" si="4">SUM(C9:C41)</f>
        <v>109552962.61</v>
      </c>
      <c r="D43" s="20">
        <f t="shared" si="4"/>
        <v>109540962.61</v>
      </c>
      <c r="E43" s="20">
        <f t="shared" si="4"/>
        <v>12000</v>
      </c>
      <c r="F43" s="20">
        <f t="shared" si="4"/>
        <v>6316726.1500000004</v>
      </c>
      <c r="G43" s="20">
        <f t="shared" si="4"/>
        <v>9719.6</v>
      </c>
      <c r="H43" s="20">
        <f t="shared" si="4"/>
        <v>4850277.53</v>
      </c>
      <c r="I43" s="20">
        <f t="shared" si="4"/>
        <v>0</v>
      </c>
      <c r="J43" s="20">
        <f t="shared" si="4"/>
        <v>767706.53990654205</v>
      </c>
      <c r="K43" s="20">
        <f t="shared" si="4"/>
        <v>0</v>
      </c>
      <c r="L43" s="20">
        <f>SUM(L9:L41)</f>
        <v>9708320.5607476644</v>
      </c>
      <c r="M43" s="20">
        <f t="shared" si="4"/>
        <v>0</v>
      </c>
      <c r="N43" s="20">
        <f t="shared" si="4"/>
        <v>2250600.9313084111</v>
      </c>
      <c r="O43" s="20">
        <f t="shared" si="4"/>
        <v>0</v>
      </c>
      <c r="P43" s="20">
        <f t="shared" si="4"/>
        <v>0</v>
      </c>
      <c r="Q43" s="20">
        <f t="shared" si="4"/>
        <v>0</v>
      </c>
      <c r="R43" s="20">
        <f t="shared" si="4"/>
        <v>0</v>
      </c>
      <c r="S43" s="20">
        <f t="shared" si="4"/>
        <v>0</v>
      </c>
      <c r="T43" s="20">
        <f t="shared" si="4"/>
        <v>0</v>
      </c>
      <c r="U43" s="20">
        <f t="shared" si="4"/>
        <v>0</v>
      </c>
      <c r="V43" s="20">
        <f t="shared" si="4"/>
        <v>0</v>
      </c>
      <c r="W43" s="20">
        <f t="shared" si="4"/>
        <v>0</v>
      </c>
      <c r="X43" s="20">
        <f t="shared" si="4"/>
        <v>0</v>
      </c>
      <c r="Y43" s="20">
        <f t="shared" si="4"/>
        <v>0</v>
      </c>
      <c r="Z43" s="20">
        <f t="shared" si="4"/>
        <v>0</v>
      </c>
      <c r="AA43" s="20">
        <f t="shared" si="4"/>
        <v>0</v>
      </c>
      <c r="AB43" s="20">
        <f t="shared" si="4"/>
        <v>0</v>
      </c>
      <c r="AC43" s="20">
        <f t="shared" si="4"/>
        <v>0</v>
      </c>
      <c r="AD43" s="20">
        <f>SUM(AD9:AD33)</f>
        <v>23766388.70196262</v>
      </c>
      <c r="AE43" s="20">
        <f>SUM(AE9:AE33)</f>
        <v>23756669.101962619</v>
      </c>
      <c r="AF43" s="49">
        <f>AE43/AD43</f>
        <v>0.99959103589014353</v>
      </c>
    </row>
    <row r="44" spans="1:36" s="50" customFormat="1" x14ac:dyDescent="0.3">
      <c r="A44" s="239"/>
      <c r="B44" s="23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</row>
    <row r="45" spans="1:36" x14ac:dyDescent="0.3">
      <c r="A45" s="53"/>
      <c r="B45" s="2" t="s">
        <v>28</v>
      </c>
      <c r="C45" s="2"/>
      <c r="D45" s="54">
        <f>D43</f>
        <v>109540962.61</v>
      </c>
      <c r="E45" s="5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2"/>
      <c r="AE45" s="2"/>
    </row>
    <row r="46" spans="1:36" ht="19.5" thickBot="1" x14ac:dyDescent="0.35">
      <c r="B46" s="50" t="s">
        <v>29</v>
      </c>
      <c r="C46" s="2"/>
      <c r="D46" s="58">
        <f>SUM(D45*0.3)</f>
        <v>32862288.783</v>
      </c>
      <c r="E46" s="59"/>
      <c r="AD46" s="50"/>
      <c r="AE46" s="2"/>
    </row>
    <row r="47" spans="1:36" ht="19.5" thickTop="1" x14ac:dyDescent="0.3">
      <c r="C47" s="2"/>
      <c r="D47" s="2"/>
      <c r="E47" s="60"/>
      <c r="AD47" s="2"/>
      <c r="AE47" s="2"/>
      <c r="AF47" s="61"/>
    </row>
    <row r="48" spans="1:36" x14ac:dyDescent="0.3">
      <c r="B48" s="2" t="s">
        <v>221</v>
      </c>
      <c r="C48" s="2"/>
      <c r="D48" s="59">
        <f>SUM(AE43)</f>
        <v>23756669.101962619</v>
      </c>
      <c r="E48" s="61"/>
      <c r="L48" s="20"/>
    </row>
    <row r="49" spans="1:61" x14ac:dyDescent="0.3">
      <c r="B49" s="50" t="s">
        <v>30</v>
      </c>
      <c r="D49" s="62">
        <f>SUM(D48/D45)</f>
        <v>0.21687475201896639</v>
      </c>
    </row>
    <row r="51" spans="1:61" s="56" customFormat="1" x14ac:dyDescent="0.3">
      <c r="A51" s="2"/>
      <c r="B51" s="2" t="s">
        <v>31</v>
      </c>
      <c r="C51" s="2"/>
      <c r="D51" s="60">
        <f>D48-D46</f>
        <v>-9105619.6810373813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4" spans="1:61" s="56" customFormat="1" x14ac:dyDescent="0.3">
      <c r="A54" s="2"/>
      <c r="B54" s="2"/>
      <c r="C54" s="125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2:N44"/>
  <sheetViews>
    <sheetView tabSelected="1" zoomScale="60" zoomScaleNormal="60" workbookViewId="0">
      <selection activeCell="K28" sqref="K28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79" t="s">
        <v>249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49" t="s">
        <v>32</v>
      </c>
    </row>
    <row r="3" spans="1:14" x14ac:dyDescent="0.35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14" x14ac:dyDescent="0.35">
      <c r="A4" s="279" t="s">
        <v>250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</row>
    <row r="5" spans="1:14" x14ac:dyDescent="0.35">
      <c r="A5" s="249"/>
      <c r="B5" s="249"/>
      <c r="C5" s="249"/>
      <c r="D5" s="249"/>
      <c r="E5" s="249"/>
      <c r="F5" s="249"/>
      <c r="G5" s="249"/>
      <c r="H5" s="249"/>
      <c r="I5" s="249"/>
      <c r="J5" s="249"/>
    </row>
    <row r="6" spans="1:14" ht="42" x14ac:dyDescent="0.35">
      <c r="A6" s="342" t="s">
        <v>33</v>
      </c>
      <c r="B6" s="280" t="s">
        <v>34</v>
      </c>
      <c r="C6" s="65" t="s">
        <v>35</v>
      </c>
      <c r="D6" s="66" t="s">
        <v>36</v>
      </c>
      <c r="E6" s="280" t="s">
        <v>37</v>
      </c>
      <c r="F6" s="280" t="s">
        <v>38</v>
      </c>
      <c r="G6" s="280"/>
      <c r="H6" s="282" t="s">
        <v>39</v>
      </c>
      <c r="I6" s="282"/>
      <c r="J6" s="283" t="s">
        <v>40</v>
      </c>
      <c r="K6" s="283" t="s">
        <v>41</v>
      </c>
      <c r="L6" s="284" t="s">
        <v>42</v>
      </c>
      <c r="M6" s="285" t="s">
        <v>43</v>
      </c>
      <c r="N6" s="286"/>
    </row>
    <row r="7" spans="1:14" ht="63" x14ac:dyDescent="0.35">
      <c r="A7" s="330"/>
      <c r="B7" s="281"/>
      <c r="C7" s="68" t="s">
        <v>44</v>
      </c>
      <c r="D7" s="69" t="s">
        <v>45</v>
      </c>
      <c r="E7" s="281"/>
      <c r="F7" s="248" t="s">
        <v>46</v>
      </c>
      <c r="G7" s="240" t="s">
        <v>47</v>
      </c>
      <c r="H7" s="71" t="s">
        <v>48</v>
      </c>
      <c r="I7" s="72" t="s">
        <v>49</v>
      </c>
      <c r="J7" s="281"/>
      <c r="K7" s="281"/>
      <c r="L7" s="284"/>
      <c r="M7" s="251" t="s">
        <v>50</v>
      </c>
      <c r="N7" s="74" t="s">
        <v>51</v>
      </c>
    </row>
    <row r="8" spans="1:14" x14ac:dyDescent="0.35">
      <c r="A8" s="363">
        <v>1</v>
      </c>
      <c r="B8" s="77" t="s">
        <v>132</v>
      </c>
      <c r="C8" s="291">
        <v>467200</v>
      </c>
      <c r="D8" s="291">
        <v>499490</v>
      </c>
      <c r="E8" s="339" t="s">
        <v>52</v>
      </c>
      <c r="F8" s="281" t="s">
        <v>225</v>
      </c>
      <c r="G8" s="308">
        <v>484512</v>
      </c>
      <c r="H8" s="281" t="s">
        <v>225</v>
      </c>
      <c r="I8" s="308">
        <v>484512</v>
      </c>
      <c r="J8" s="245"/>
      <c r="K8" s="245"/>
      <c r="L8" s="297" t="s">
        <v>257</v>
      </c>
      <c r="M8" s="300" t="s">
        <v>53</v>
      </c>
      <c r="N8" s="315"/>
    </row>
    <row r="9" spans="1:14" x14ac:dyDescent="0.35">
      <c r="A9" s="289"/>
      <c r="B9" s="80" t="s">
        <v>134</v>
      </c>
      <c r="C9" s="292"/>
      <c r="D9" s="292"/>
      <c r="E9" s="340"/>
      <c r="F9" s="321"/>
      <c r="G9" s="309"/>
      <c r="H9" s="321"/>
      <c r="I9" s="309"/>
      <c r="J9" s="246" t="s">
        <v>57</v>
      </c>
      <c r="K9" s="79" t="s">
        <v>226</v>
      </c>
      <c r="L9" s="298"/>
      <c r="M9" s="301"/>
      <c r="N9" s="316"/>
    </row>
    <row r="10" spans="1:14" x14ac:dyDescent="0.35">
      <c r="A10" s="289"/>
      <c r="B10" s="80" t="s">
        <v>78</v>
      </c>
      <c r="C10" s="292"/>
      <c r="D10" s="292"/>
      <c r="E10" s="340"/>
      <c r="F10" s="321"/>
      <c r="G10" s="309"/>
      <c r="H10" s="321"/>
      <c r="I10" s="309"/>
      <c r="J10" s="246" t="s">
        <v>55</v>
      </c>
      <c r="K10" s="80" t="s">
        <v>227</v>
      </c>
      <c r="L10" s="298"/>
      <c r="M10" s="301"/>
      <c r="N10" s="316"/>
    </row>
    <row r="11" spans="1:14" x14ac:dyDescent="0.35">
      <c r="A11" s="364"/>
      <c r="B11" s="83" t="s">
        <v>228</v>
      </c>
      <c r="C11" s="293"/>
      <c r="D11" s="293"/>
      <c r="E11" s="341"/>
      <c r="F11" s="322"/>
      <c r="G11" s="310"/>
      <c r="H11" s="322"/>
      <c r="I11" s="310"/>
      <c r="J11" s="247"/>
      <c r="K11" s="247"/>
      <c r="L11" s="299"/>
      <c r="M11" s="302"/>
      <c r="N11" s="317"/>
    </row>
    <row r="12" spans="1:14" x14ac:dyDescent="0.35">
      <c r="A12" s="363">
        <v>2</v>
      </c>
      <c r="B12" s="77" t="s">
        <v>229</v>
      </c>
      <c r="C12" s="291">
        <v>44000</v>
      </c>
      <c r="D12" s="291">
        <v>47080</v>
      </c>
      <c r="E12" s="339" t="s">
        <v>52</v>
      </c>
      <c r="F12" s="305" t="s">
        <v>230</v>
      </c>
      <c r="G12" s="308">
        <v>47080</v>
      </c>
      <c r="H12" s="365" t="s">
        <v>230</v>
      </c>
      <c r="I12" s="367">
        <v>47080</v>
      </c>
      <c r="J12" s="245"/>
      <c r="K12" s="245"/>
      <c r="L12" s="297" t="s">
        <v>260</v>
      </c>
      <c r="M12" s="300" t="s">
        <v>53</v>
      </c>
      <c r="N12" s="315"/>
    </row>
    <row r="13" spans="1:14" x14ac:dyDescent="0.35">
      <c r="A13" s="289"/>
      <c r="B13" s="80" t="s">
        <v>231</v>
      </c>
      <c r="C13" s="292"/>
      <c r="D13" s="292"/>
      <c r="E13" s="340"/>
      <c r="F13" s="306"/>
      <c r="G13" s="309"/>
      <c r="H13" s="343"/>
      <c r="I13" s="368"/>
      <c r="J13" s="246" t="s">
        <v>54</v>
      </c>
      <c r="K13" s="79" t="s">
        <v>232</v>
      </c>
      <c r="L13" s="298"/>
      <c r="M13" s="301"/>
      <c r="N13" s="316"/>
    </row>
    <row r="14" spans="1:14" x14ac:dyDescent="0.35">
      <c r="A14" s="289"/>
      <c r="B14" s="80" t="s">
        <v>233</v>
      </c>
      <c r="C14" s="292"/>
      <c r="D14" s="292"/>
      <c r="E14" s="340"/>
      <c r="F14" s="246" t="s">
        <v>234</v>
      </c>
      <c r="G14" s="242">
        <v>56496</v>
      </c>
      <c r="H14" s="343"/>
      <c r="I14" s="368"/>
      <c r="J14" s="246" t="s">
        <v>55</v>
      </c>
      <c r="K14" s="80" t="s">
        <v>235</v>
      </c>
      <c r="L14" s="298"/>
      <c r="M14" s="301"/>
      <c r="N14" s="316"/>
    </row>
    <row r="15" spans="1:14" x14ac:dyDescent="0.35">
      <c r="A15" s="364"/>
      <c r="B15" s="83"/>
      <c r="C15" s="293"/>
      <c r="D15" s="293"/>
      <c r="E15" s="341"/>
      <c r="F15" s="247" t="s">
        <v>236</v>
      </c>
      <c r="G15" s="243">
        <v>61204</v>
      </c>
      <c r="H15" s="366"/>
      <c r="I15" s="369"/>
      <c r="J15" s="247"/>
      <c r="K15" s="247"/>
      <c r="L15" s="299"/>
      <c r="M15" s="302"/>
      <c r="N15" s="317"/>
    </row>
    <row r="16" spans="1:14" x14ac:dyDescent="0.35">
      <c r="A16" s="363">
        <v>3</v>
      </c>
      <c r="B16" s="77" t="s">
        <v>237</v>
      </c>
      <c r="C16" s="291">
        <v>16000</v>
      </c>
      <c r="D16" s="291">
        <v>17120</v>
      </c>
      <c r="E16" s="339" t="s">
        <v>52</v>
      </c>
      <c r="F16" s="281" t="s">
        <v>238</v>
      </c>
      <c r="G16" s="308">
        <v>17120</v>
      </c>
      <c r="H16" s="365" t="s">
        <v>238</v>
      </c>
      <c r="I16" s="367">
        <v>17120</v>
      </c>
      <c r="J16" s="245"/>
      <c r="K16" s="245"/>
      <c r="L16" s="297" t="s">
        <v>262</v>
      </c>
      <c r="M16" s="300" t="s">
        <v>53</v>
      </c>
      <c r="N16" s="315"/>
    </row>
    <row r="17" spans="1:14" x14ac:dyDescent="0.35">
      <c r="A17" s="289"/>
      <c r="B17" s="80" t="s">
        <v>239</v>
      </c>
      <c r="C17" s="292"/>
      <c r="D17" s="292"/>
      <c r="E17" s="340"/>
      <c r="F17" s="321"/>
      <c r="G17" s="309"/>
      <c r="H17" s="343"/>
      <c r="I17" s="368"/>
      <c r="J17" s="246" t="s">
        <v>54</v>
      </c>
      <c r="K17" s="79" t="s">
        <v>240</v>
      </c>
      <c r="L17" s="298"/>
      <c r="M17" s="301"/>
      <c r="N17" s="316"/>
    </row>
    <row r="18" spans="1:14" x14ac:dyDescent="0.35">
      <c r="A18" s="289"/>
      <c r="B18" s="80" t="s">
        <v>241</v>
      </c>
      <c r="C18" s="292"/>
      <c r="D18" s="292"/>
      <c r="E18" s="340"/>
      <c r="F18" s="252" t="s">
        <v>245</v>
      </c>
      <c r="G18" s="253">
        <v>17655</v>
      </c>
      <c r="H18" s="343"/>
      <c r="I18" s="368"/>
      <c r="J18" s="246" t="s">
        <v>55</v>
      </c>
      <c r="K18" s="80" t="s">
        <v>243</v>
      </c>
      <c r="L18" s="298"/>
      <c r="M18" s="301"/>
      <c r="N18" s="316"/>
    </row>
    <row r="19" spans="1:14" x14ac:dyDescent="0.35">
      <c r="A19" s="364"/>
      <c r="B19" s="83" t="s">
        <v>244</v>
      </c>
      <c r="C19" s="293"/>
      <c r="D19" s="293"/>
      <c r="E19" s="341"/>
      <c r="F19" s="252" t="s">
        <v>242</v>
      </c>
      <c r="G19" s="253">
        <v>18725</v>
      </c>
      <c r="H19" s="366"/>
      <c r="I19" s="369"/>
      <c r="J19" s="247"/>
      <c r="K19" s="247"/>
      <c r="L19" s="299"/>
      <c r="M19" s="302"/>
      <c r="N19" s="317"/>
    </row>
    <row r="20" spans="1:14" ht="21" customHeight="1" x14ac:dyDescent="0.35">
      <c r="A20" s="287">
        <v>4</v>
      </c>
      <c r="B20" s="77" t="s">
        <v>204</v>
      </c>
      <c r="C20" s="291">
        <v>467200</v>
      </c>
      <c r="D20" s="291">
        <v>423955</v>
      </c>
      <c r="E20" s="294" t="s">
        <v>52</v>
      </c>
      <c r="F20" s="305" t="s">
        <v>178</v>
      </c>
      <c r="G20" s="308">
        <v>417759</v>
      </c>
      <c r="H20" s="305" t="s">
        <v>178</v>
      </c>
      <c r="I20" s="308">
        <v>417759</v>
      </c>
      <c r="J20" s="134"/>
      <c r="K20" s="80"/>
      <c r="L20" s="297" t="s">
        <v>192</v>
      </c>
      <c r="M20" s="300" t="s">
        <v>53</v>
      </c>
      <c r="N20" s="300"/>
    </row>
    <row r="21" spans="1:14" x14ac:dyDescent="0.35">
      <c r="A21" s="288"/>
      <c r="B21" s="80" t="s">
        <v>179</v>
      </c>
      <c r="C21" s="292"/>
      <c r="D21" s="292"/>
      <c r="E21" s="295"/>
      <c r="F21" s="306"/>
      <c r="G21" s="309"/>
      <c r="H21" s="306"/>
      <c r="I21" s="309"/>
      <c r="J21" s="246" t="s">
        <v>57</v>
      </c>
      <c r="K21" s="79" t="s">
        <v>246</v>
      </c>
      <c r="L21" s="298"/>
      <c r="M21" s="301"/>
      <c r="N21" s="301"/>
    </row>
    <row r="22" spans="1:14" x14ac:dyDescent="0.35">
      <c r="A22" s="289"/>
      <c r="B22" s="80" t="s">
        <v>247</v>
      </c>
      <c r="C22" s="292"/>
      <c r="D22" s="292"/>
      <c r="E22" s="295"/>
      <c r="F22" s="306"/>
      <c r="G22" s="309"/>
      <c r="H22" s="306"/>
      <c r="I22" s="309"/>
      <c r="J22" s="246" t="s">
        <v>55</v>
      </c>
      <c r="K22" s="80" t="s">
        <v>248</v>
      </c>
      <c r="L22" s="298"/>
      <c r="M22" s="301"/>
      <c r="N22" s="301"/>
    </row>
    <row r="23" spans="1:14" x14ac:dyDescent="0.35">
      <c r="A23" s="290"/>
      <c r="B23" s="81"/>
      <c r="C23" s="293"/>
      <c r="D23" s="293"/>
      <c r="E23" s="296"/>
      <c r="F23" s="307"/>
      <c r="G23" s="310"/>
      <c r="H23" s="307"/>
      <c r="I23" s="310"/>
      <c r="J23" s="82"/>
      <c r="K23" s="83"/>
      <c r="L23" s="299"/>
      <c r="M23" s="302"/>
      <c r="N23" s="302"/>
    </row>
    <row r="24" spans="1:14" ht="21.75" customHeight="1" x14ac:dyDescent="0.35">
      <c r="A24" s="85"/>
      <c r="B24" s="303" t="s">
        <v>107</v>
      </c>
      <c r="C24" s="303"/>
      <c r="D24" s="303"/>
      <c r="E24" s="303"/>
      <c r="F24" s="303"/>
      <c r="G24" s="303"/>
      <c r="H24" s="304"/>
      <c r="I24" s="86">
        <f>SUM(I8:I23)</f>
        <v>966471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279" t="s">
        <v>255</v>
      </c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49" t="s">
        <v>32</v>
      </c>
    </row>
    <row r="31" spans="1:14" x14ac:dyDescent="0.35">
      <c r="A31" s="279" t="s">
        <v>2</v>
      </c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14" x14ac:dyDescent="0.35">
      <c r="A32" s="279" t="s">
        <v>250</v>
      </c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</row>
    <row r="34" spans="1:14" ht="42" x14ac:dyDescent="0.35">
      <c r="A34" s="342" t="s">
        <v>33</v>
      </c>
      <c r="B34" s="280" t="s">
        <v>34</v>
      </c>
      <c r="C34" s="65" t="s">
        <v>35</v>
      </c>
      <c r="D34" s="66" t="s">
        <v>36</v>
      </c>
      <c r="E34" s="280" t="s">
        <v>37</v>
      </c>
      <c r="F34" s="280" t="s">
        <v>38</v>
      </c>
      <c r="G34" s="280"/>
      <c r="H34" s="282" t="s">
        <v>39</v>
      </c>
      <c r="I34" s="282"/>
      <c r="J34" s="283" t="s">
        <v>40</v>
      </c>
      <c r="K34" s="283" t="s">
        <v>41</v>
      </c>
      <c r="L34" s="284" t="s">
        <v>42</v>
      </c>
      <c r="M34" s="285" t="s">
        <v>43</v>
      </c>
      <c r="N34" s="286"/>
    </row>
    <row r="35" spans="1:14" ht="63" x14ac:dyDescent="0.35">
      <c r="A35" s="330"/>
      <c r="B35" s="281"/>
      <c r="C35" s="68" t="s">
        <v>44</v>
      </c>
      <c r="D35" s="92" t="s">
        <v>45</v>
      </c>
      <c r="E35" s="281"/>
      <c r="F35" s="250" t="s">
        <v>46</v>
      </c>
      <c r="G35" s="240" t="s">
        <v>47</v>
      </c>
      <c r="H35" s="71" t="s">
        <v>48</v>
      </c>
      <c r="I35" s="72" t="s">
        <v>49</v>
      </c>
      <c r="J35" s="281"/>
      <c r="K35" s="281"/>
      <c r="L35" s="284"/>
      <c r="M35" s="251" t="s">
        <v>50</v>
      </c>
      <c r="N35" s="74" t="s">
        <v>51</v>
      </c>
    </row>
    <row r="36" spans="1:14" ht="21" customHeight="1" x14ac:dyDescent="0.35">
      <c r="A36" s="287">
        <v>1</v>
      </c>
      <c r="B36" s="77" t="s">
        <v>204</v>
      </c>
      <c r="C36" s="319">
        <v>2803700</v>
      </c>
      <c r="D36" s="319">
        <v>1850161</v>
      </c>
      <c r="E36" s="339" t="s">
        <v>56</v>
      </c>
      <c r="F36" s="244" t="s">
        <v>206</v>
      </c>
      <c r="G36" s="240">
        <v>1395000</v>
      </c>
      <c r="H36" s="333" t="s">
        <v>206</v>
      </c>
      <c r="I36" s="308">
        <v>1394592</v>
      </c>
      <c r="J36" s="245"/>
      <c r="K36" s="245"/>
      <c r="L36" s="336" t="s">
        <v>192</v>
      </c>
      <c r="M36" s="300" t="s">
        <v>53</v>
      </c>
      <c r="N36" s="346"/>
    </row>
    <row r="37" spans="1:14" ht="21" customHeight="1" x14ac:dyDescent="0.35">
      <c r="A37" s="288"/>
      <c r="B37" s="80" t="s">
        <v>179</v>
      </c>
      <c r="C37" s="320"/>
      <c r="D37" s="320"/>
      <c r="E37" s="340"/>
      <c r="F37" s="241" t="s">
        <v>76</v>
      </c>
      <c r="G37" s="242">
        <v>1440000</v>
      </c>
      <c r="H37" s="343"/>
      <c r="I37" s="309"/>
      <c r="J37" s="246"/>
      <c r="K37" s="79"/>
      <c r="L37" s="337"/>
      <c r="M37" s="301"/>
      <c r="N37" s="347"/>
    </row>
    <row r="38" spans="1:14" ht="21" customHeight="1" x14ac:dyDescent="0.35">
      <c r="A38" s="288"/>
      <c r="B38" s="80" t="s">
        <v>251</v>
      </c>
      <c r="C38" s="320"/>
      <c r="D38" s="320"/>
      <c r="E38" s="340"/>
      <c r="F38" s="241" t="s">
        <v>252</v>
      </c>
      <c r="G38" s="254">
        <v>1480000</v>
      </c>
      <c r="H38" s="334"/>
      <c r="I38" s="309"/>
      <c r="J38" s="246"/>
      <c r="K38" s="79"/>
      <c r="L38" s="337"/>
      <c r="M38" s="301"/>
      <c r="N38" s="347"/>
    </row>
    <row r="39" spans="1:14" ht="21" customHeight="1" x14ac:dyDescent="0.35">
      <c r="A39" s="288"/>
      <c r="B39" s="80"/>
      <c r="C39" s="320"/>
      <c r="D39" s="320"/>
      <c r="E39" s="340"/>
      <c r="F39" s="241" t="s">
        <v>253</v>
      </c>
      <c r="G39" s="242">
        <v>1515000</v>
      </c>
      <c r="H39" s="334"/>
      <c r="I39" s="309"/>
      <c r="J39" s="246" t="s">
        <v>54</v>
      </c>
      <c r="K39" s="79" t="s">
        <v>254</v>
      </c>
      <c r="L39" s="337"/>
      <c r="M39" s="301"/>
      <c r="N39" s="347"/>
    </row>
    <row r="40" spans="1:14" ht="21" customHeight="1" x14ac:dyDescent="0.35">
      <c r="A40" s="288"/>
      <c r="B40" s="80"/>
      <c r="C40" s="320"/>
      <c r="D40" s="320"/>
      <c r="E40" s="340"/>
      <c r="F40" s="241" t="s">
        <v>205</v>
      </c>
      <c r="G40" s="254">
        <v>1549000</v>
      </c>
      <c r="H40" s="334"/>
      <c r="I40" s="309"/>
      <c r="J40" s="246" t="s">
        <v>55</v>
      </c>
      <c r="K40" s="80" t="s">
        <v>243</v>
      </c>
      <c r="L40" s="337"/>
      <c r="M40" s="301"/>
      <c r="N40" s="347"/>
    </row>
    <row r="41" spans="1:14" ht="21" customHeight="1" x14ac:dyDescent="0.35">
      <c r="A41" s="288"/>
      <c r="B41" s="80"/>
      <c r="C41" s="320"/>
      <c r="D41" s="320"/>
      <c r="E41" s="340"/>
      <c r="F41" s="241" t="s">
        <v>211</v>
      </c>
      <c r="G41" s="242">
        <v>1578187</v>
      </c>
      <c r="H41" s="334"/>
      <c r="I41" s="309"/>
      <c r="J41" s="246"/>
      <c r="K41" s="80"/>
      <c r="L41" s="337"/>
      <c r="M41" s="301"/>
      <c r="N41" s="347"/>
    </row>
    <row r="42" spans="1:14" ht="21" customHeight="1" x14ac:dyDescent="0.35">
      <c r="A42" s="288"/>
      <c r="B42" s="80"/>
      <c r="C42" s="320"/>
      <c r="D42" s="320"/>
      <c r="E42" s="340"/>
      <c r="F42" s="323" t="s">
        <v>208</v>
      </c>
      <c r="G42" s="325">
        <v>1610000</v>
      </c>
      <c r="H42" s="334"/>
      <c r="I42" s="309"/>
      <c r="J42" s="246"/>
      <c r="K42" s="80"/>
      <c r="L42" s="337"/>
      <c r="M42" s="301"/>
      <c r="N42" s="347"/>
    </row>
    <row r="43" spans="1:14" ht="21" customHeight="1" x14ac:dyDescent="0.35">
      <c r="A43" s="290"/>
      <c r="B43" s="83"/>
      <c r="C43" s="320"/>
      <c r="D43" s="320"/>
      <c r="E43" s="341"/>
      <c r="F43" s="324"/>
      <c r="G43" s="326"/>
      <c r="H43" s="335"/>
      <c r="I43" s="310"/>
      <c r="J43" s="247"/>
      <c r="K43" s="247"/>
      <c r="L43" s="338"/>
      <c r="M43" s="302"/>
      <c r="N43" s="348"/>
    </row>
    <row r="44" spans="1:14" ht="21" customHeight="1" x14ac:dyDescent="0.35">
      <c r="A44" s="85"/>
      <c r="B44" s="344" t="s">
        <v>58</v>
      </c>
      <c r="C44" s="344"/>
      <c r="D44" s="344"/>
      <c r="E44" s="344"/>
      <c r="F44" s="344"/>
      <c r="G44" s="344"/>
      <c r="H44" s="345"/>
      <c r="I44" s="86">
        <f>SUM(I36:I43)</f>
        <v>1394592</v>
      </c>
      <c r="J44" s="96"/>
      <c r="K44" s="97"/>
      <c r="L44" s="89"/>
      <c r="M44" s="90"/>
      <c r="N44" s="91"/>
    </row>
  </sheetData>
  <mergeCells count="81">
    <mergeCell ref="L8:L11"/>
    <mergeCell ref="L12:L15"/>
    <mergeCell ref="L16:L19"/>
    <mergeCell ref="A36:A43"/>
    <mergeCell ref="C36:C43"/>
    <mergeCell ref="D36:D43"/>
    <mergeCell ref="E36:E43"/>
    <mergeCell ref="H36:H43"/>
    <mergeCell ref="I36:I43"/>
    <mergeCell ref="F42:F43"/>
    <mergeCell ref="D16:D19"/>
    <mergeCell ref="E16:E19"/>
    <mergeCell ref="F16:F17"/>
    <mergeCell ref="G16:G17"/>
    <mergeCell ref="H16:H19"/>
    <mergeCell ref="I16:I19"/>
    <mergeCell ref="N16:N19"/>
    <mergeCell ref="M16:M19"/>
    <mergeCell ref="N12:N15"/>
    <mergeCell ref="M12:M15"/>
    <mergeCell ref="N8:N11"/>
    <mergeCell ref="M8:M11"/>
    <mergeCell ref="E12:E15"/>
    <mergeCell ref="F12:F13"/>
    <mergeCell ref="G12:G13"/>
    <mergeCell ref="H12:H15"/>
    <mergeCell ref="I12:I15"/>
    <mergeCell ref="B44:H44"/>
    <mergeCell ref="A8:A11"/>
    <mergeCell ref="C8:C11"/>
    <mergeCell ref="D8:D11"/>
    <mergeCell ref="E8:E11"/>
    <mergeCell ref="F8:F11"/>
    <mergeCell ref="G8:G11"/>
    <mergeCell ref="H8:H11"/>
    <mergeCell ref="A16:A19"/>
    <mergeCell ref="C16:C19"/>
    <mergeCell ref="G42:G43"/>
    <mergeCell ref="A31:M31"/>
    <mergeCell ref="I8:I11"/>
    <mergeCell ref="A12:A15"/>
    <mergeCell ref="C12:C15"/>
    <mergeCell ref="D12:D15"/>
    <mergeCell ref="N36:N43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4:N34"/>
    <mergeCell ref="A30:M30"/>
    <mergeCell ref="F20:F23"/>
    <mergeCell ref="G20:G23"/>
    <mergeCell ref="L36:L43"/>
    <mergeCell ref="M36:M43"/>
    <mergeCell ref="I20:I23"/>
    <mergeCell ref="L20:L23"/>
    <mergeCell ref="M20:M23"/>
    <mergeCell ref="N20:N23"/>
    <mergeCell ref="B24:H24"/>
    <mergeCell ref="A20:A23"/>
    <mergeCell ref="C20:C23"/>
    <mergeCell ref="D20:D23"/>
    <mergeCell ref="E20:E23"/>
    <mergeCell ref="H20:H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79" t="s">
        <v>105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63" t="s">
        <v>32</v>
      </c>
    </row>
    <row r="3" spans="1:14" x14ac:dyDescent="0.35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14" x14ac:dyDescent="0.35">
      <c r="A4" s="279" t="s">
        <v>106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280" t="s">
        <v>33</v>
      </c>
      <c r="B6" s="280" t="s">
        <v>34</v>
      </c>
      <c r="C6" s="65" t="s">
        <v>35</v>
      </c>
      <c r="D6" s="66" t="s">
        <v>36</v>
      </c>
      <c r="E6" s="280" t="s">
        <v>37</v>
      </c>
      <c r="F6" s="280" t="s">
        <v>38</v>
      </c>
      <c r="G6" s="280"/>
      <c r="H6" s="282" t="s">
        <v>39</v>
      </c>
      <c r="I6" s="282"/>
      <c r="J6" s="283" t="s">
        <v>40</v>
      </c>
      <c r="K6" s="283" t="s">
        <v>41</v>
      </c>
      <c r="L6" s="284" t="s">
        <v>42</v>
      </c>
      <c r="M6" s="285" t="s">
        <v>43</v>
      </c>
      <c r="N6" s="286"/>
    </row>
    <row r="7" spans="1:14" ht="63" x14ac:dyDescent="0.35">
      <c r="A7" s="281"/>
      <c r="B7" s="281"/>
      <c r="C7" s="68" t="s">
        <v>44</v>
      </c>
      <c r="D7" s="69" t="s">
        <v>45</v>
      </c>
      <c r="E7" s="281"/>
      <c r="F7" s="67" t="s">
        <v>46</v>
      </c>
      <c r="G7" s="70" t="s">
        <v>47</v>
      </c>
      <c r="H7" s="71" t="s">
        <v>48</v>
      </c>
      <c r="I7" s="72" t="s">
        <v>49</v>
      </c>
      <c r="J7" s="281"/>
      <c r="K7" s="281"/>
      <c r="L7" s="284"/>
      <c r="M7" s="73" t="s">
        <v>50</v>
      </c>
      <c r="N7" s="74" t="s">
        <v>51</v>
      </c>
    </row>
    <row r="8" spans="1:14" x14ac:dyDescent="0.35">
      <c r="A8" s="287">
        <v>1</v>
      </c>
      <c r="B8" s="75" t="s">
        <v>81</v>
      </c>
      <c r="C8" s="291">
        <v>12000</v>
      </c>
      <c r="D8" s="291">
        <v>10400.02</v>
      </c>
      <c r="E8" s="294" t="s">
        <v>52</v>
      </c>
      <c r="F8" s="305" t="s">
        <v>72</v>
      </c>
      <c r="G8" s="308">
        <v>10399.969999999999</v>
      </c>
      <c r="H8" s="305" t="s">
        <v>72</v>
      </c>
      <c r="I8" s="308">
        <v>10399.969999999999</v>
      </c>
      <c r="J8" s="76"/>
      <c r="K8" s="77"/>
      <c r="L8" s="297" t="s">
        <v>71</v>
      </c>
      <c r="M8" s="327"/>
      <c r="N8" s="300" t="s">
        <v>53</v>
      </c>
    </row>
    <row r="9" spans="1:14" x14ac:dyDescent="0.35">
      <c r="A9" s="288"/>
      <c r="B9" s="78" t="s">
        <v>82</v>
      </c>
      <c r="C9" s="292"/>
      <c r="D9" s="292"/>
      <c r="E9" s="295"/>
      <c r="F9" s="306"/>
      <c r="G9" s="309"/>
      <c r="H9" s="306"/>
      <c r="I9" s="309"/>
      <c r="J9" s="118" t="s">
        <v>54</v>
      </c>
      <c r="K9" s="79" t="s">
        <v>119</v>
      </c>
      <c r="L9" s="298"/>
      <c r="M9" s="328"/>
      <c r="N9" s="301"/>
    </row>
    <row r="10" spans="1:14" x14ac:dyDescent="0.35">
      <c r="A10" s="289"/>
      <c r="B10" s="78"/>
      <c r="C10" s="292"/>
      <c r="D10" s="292"/>
      <c r="E10" s="295"/>
      <c r="F10" s="121" t="s">
        <v>83</v>
      </c>
      <c r="G10" s="123">
        <v>11200</v>
      </c>
      <c r="H10" s="306"/>
      <c r="I10" s="309"/>
      <c r="J10" s="118" t="s">
        <v>55</v>
      </c>
      <c r="K10" s="80" t="s">
        <v>84</v>
      </c>
      <c r="L10" s="298"/>
      <c r="M10" s="328"/>
      <c r="N10" s="301"/>
    </row>
    <row r="11" spans="1:14" x14ac:dyDescent="0.35">
      <c r="A11" s="290"/>
      <c r="B11" s="81"/>
      <c r="C11" s="293"/>
      <c r="D11" s="293"/>
      <c r="E11" s="296"/>
      <c r="F11" s="122" t="s">
        <v>85</v>
      </c>
      <c r="G11" s="124">
        <v>13160</v>
      </c>
      <c r="H11" s="307"/>
      <c r="I11" s="310"/>
      <c r="J11" s="82"/>
      <c r="K11" s="83"/>
      <c r="L11" s="299"/>
      <c r="M11" s="329"/>
      <c r="N11" s="302"/>
    </row>
    <row r="12" spans="1:14" x14ac:dyDescent="0.35">
      <c r="A12" s="287">
        <v>2</v>
      </c>
      <c r="B12" s="75" t="s">
        <v>86</v>
      </c>
      <c r="C12" s="291">
        <v>146000</v>
      </c>
      <c r="D12" s="291">
        <v>101864</v>
      </c>
      <c r="E12" s="294" t="s">
        <v>52</v>
      </c>
      <c r="F12" s="305" t="s">
        <v>87</v>
      </c>
      <c r="G12" s="308">
        <v>101864</v>
      </c>
      <c r="H12" s="305" t="s">
        <v>87</v>
      </c>
      <c r="I12" s="308">
        <v>101864</v>
      </c>
      <c r="J12" s="76"/>
      <c r="K12" s="77"/>
      <c r="L12" s="297" t="s">
        <v>71</v>
      </c>
      <c r="M12" s="300" t="s">
        <v>53</v>
      </c>
      <c r="N12" s="315"/>
    </row>
    <row r="13" spans="1:14" x14ac:dyDescent="0.35">
      <c r="A13" s="288"/>
      <c r="B13" s="78" t="s">
        <v>88</v>
      </c>
      <c r="C13" s="292"/>
      <c r="D13" s="292"/>
      <c r="E13" s="295"/>
      <c r="F13" s="306"/>
      <c r="G13" s="309"/>
      <c r="H13" s="306"/>
      <c r="I13" s="309"/>
      <c r="J13" s="118" t="s">
        <v>54</v>
      </c>
      <c r="K13" s="79" t="s">
        <v>89</v>
      </c>
      <c r="L13" s="298"/>
      <c r="M13" s="301"/>
      <c r="N13" s="316"/>
    </row>
    <row r="14" spans="1:14" x14ac:dyDescent="0.35">
      <c r="A14" s="289"/>
      <c r="B14" s="78" t="s">
        <v>90</v>
      </c>
      <c r="C14" s="292"/>
      <c r="D14" s="292"/>
      <c r="E14" s="295"/>
      <c r="F14" s="121" t="s">
        <v>91</v>
      </c>
      <c r="G14" s="123">
        <v>145520</v>
      </c>
      <c r="H14" s="306"/>
      <c r="I14" s="309"/>
      <c r="J14" s="118" t="s">
        <v>55</v>
      </c>
      <c r="K14" s="80" t="s">
        <v>92</v>
      </c>
      <c r="L14" s="298"/>
      <c r="M14" s="301"/>
      <c r="N14" s="316"/>
    </row>
    <row r="15" spans="1:14" x14ac:dyDescent="0.35">
      <c r="A15" s="290"/>
      <c r="B15" s="81"/>
      <c r="C15" s="293"/>
      <c r="D15" s="293"/>
      <c r="E15" s="296"/>
      <c r="F15" s="122" t="s">
        <v>93</v>
      </c>
      <c r="G15" s="124">
        <v>154080</v>
      </c>
      <c r="H15" s="307"/>
      <c r="I15" s="310"/>
      <c r="J15" s="82"/>
      <c r="K15" s="83"/>
      <c r="L15" s="299"/>
      <c r="M15" s="302"/>
      <c r="N15" s="317"/>
    </row>
    <row r="16" spans="1:14" x14ac:dyDescent="0.35">
      <c r="A16" s="287">
        <v>3</v>
      </c>
      <c r="B16" s="75" t="s">
        <v>94</v>
      </c>
      <c r="C16" s="291">
        <v>322000</v>
      </c>
      <c r="D16" s="291">
        <v>344489.71</v>
      </c>
      <c r="E16" s="294" t="s">
        <v>52</v>
      </c>
      <c r="F16" s="305" t="s">
        <v>73</v>
      </c>
      <c r="G16" s="308">
        <v>337599.98</v>
      </c>
      <c r="H16" s="305" t="s">
        <v>73</v>
      </c>
      <c r="I16" s="308">
        <v>337599.98</v>
      </c>
      <c r="J16" s="76"/>
      <c r="K16" s="77"/>
      <c r="L16" s="297" t="s">
        <v>74</v>
      </c>
      <c r="M16" s="300" t="s">
        <v>53</v>
      </c>
      <c r="N16" s="300"/>
    </row>
    <row r="17" spans="1:14" ht="21" customHeight="1" x14ac:dyDescent="0.35">
      <c r="A17" s="288"/>
      <c r="B17" s="78" t="s">
        <v>75</v>
      </c>
      <c r="C17" s="292"/>
      <c r="D17" s="292"/>
      <c r="E17" s="295"/>
      <c r="F17" s="306"/>
      <c r="G17" s="309"/>
      <c r="H17" s="306"/>
      <c r="I17" s="309"/>
      <c r="J17" s="118" t="s">
        <v>57</v>
      </c>
      <c r="K17" s="79" t="s">
        <v>95</v>
      </c>
      <c r="L17" s="298"/>
      <c r="M17" s="301"/>
      <c r="N17" s="301"/>
    </row>
    <row r="18" spans="1:14" x14ac:dyDescent="0.35">
      <c r="A18" s="289"/>
      <c r="B18" s="78" t="s">
        <v>96</v>
      </c>
      <c r="C18" s="292"/>
      <c r="D18" s="292"/>
      <c r="E18" s="295"/>
      <c r="F18" s="306"/>
      <c r="G18" s="309"/>
      <c r="H18" s="306"/>
      <c r="I18" s="309"/>
      <c r="J18" s="118" t="s">
        <v>55</v>
      </c>
      <c r="K18" s="80" t="s">
        <v>97</v>
      </c>
      <c r="L18" s="298"/>
      <c r="M18" s="301"/>
      <c r="N18" s="301"/>
    </row>
    <row r="19" spans="1:14" x14ac:dyDescent="0.35">
      <c r="A19" s="290"/>
      <c r="B19" s="81"/>
      <c r="C19" s="293"/>
      <c r="D19" s="293"/>
      <c r="E19" s="296"/>
      <c r="F19" s="307"/>
      <c r="G19" s="310"/>
      <c r="H19" s="307"/>
      <c r="I19" s="310"/>
      <c r="J19" s="82"/>
      <c r="K19" s="83"/>
      <c r="L19" s="299"/>
      <c r="M19" s="302"/>
      <c r="N19" s="302"/>
    </row>
    <row r="20" spans="1:14" ht="21" customHeight="1" x14ac:dyDescent="0.35">
      <c r="A20" s="287">
        <v>4</v>
      </c>
      <c r="B20" s="75" t="s">
        <v>98</v>
      </c>
      <c r="C20" s="291">
        <v>29900</v>
      </c>
      <c r="D20" s="291">
        <v>31993</v>
      </c>
      <c r="E20" s="294" t="s">
        <v>52</v>
      </c>
      <c r="F20" s="120" t="s">
        <v>99</v>
      </c>
      <c r="G20" s="119">
        <v>31993</v>
      </c>
      <c r="H20" s="305" t="s">
        <v>99</v>
      </c>
      <c r="I20" s="308">
        <v>31993</v>
      </c>
      <c r="J20" s="76"/>
      <c r="K20" s="77"/>
      <c r="L20" s="297" t="s">
        <v>115</v>
      </c>
      <c r="M20" s="300" t="s">
        <v>53</v>
      </c>
      <c r="N20" s="315"/>
    </row>
    <row r="21" spans="1:14" ht="21" customHeight="1" x14ac:dyDescent="0.35">
      <c r="A21" s="288"/>
      <c r="B21" s="78" t="s">
        <v>100</v>
      </c>
      <c r="C21" s="292"/>
      <c r="D21" s="292"/>
      <c r="E21" s="295"/>
      <c r="F21" s="323" t="s">
        <v>101</v>
      </c>
      <c r="G21" s="325">
        <v>37289.5</v>
      </c>
      <c r="H21" s="306"/>
      <c r="I21" s="309"/>
      <c r="J21" s="118" t="s">
        <v>54</v>
      </c>
      <c r="K21" s="79" t="s">
        <v>102</v>
      </c>
      <c r="L21" s="298"/>
      <c r="M21" s="301"/>
      <c r="N21" s="316"/>
    </row>
    <row r="22" spans="1:14" ht="21" customHeight="1" x14ac:dyDescent="0.35">
      <c r="A22" s="289"/>
      <c r="B22" s="78"/>
      <c r="C22" s="292"/>
      <c r="D22" s="292"/>
      <c r="E22" s="295"/>
      <c r="F22" s="323"/>
      <c r="G22" s="325"/>
      <c r="H22" s="306"/>
      <c r="I22" s="309"/>
      <c r="J22" s="118" t="s">
        <v>55</v>
      </c>
      <c r="K22" s="80" t="s">
        <v>103</v>
      </c>
      <c r="L22" s="298"/>
      <c r="M22" s="301"/>
      <c r="N22" s="316"/>
    </row>
    <row r="23" spans="1:14" ht="21" customHeight="1" x14ac:dyDescent="0.35">
      <c r="A23" s="289"/>
      <c r="B23" s="80"/>
      <c r="C23" s="292"/>
      <c r="D23" s="292"/>
      <c r="E23" s="295"/>
      <c r="F23" s="323" t="s">
        <v>104</v>
      </c>
      <c r="G23" s="325">
        <v>38199</v>
      </c>
      <c r="H23" s="306"/>
      <c r="I23" s="309"/>
      <c r="J23" s="134"/>
      <c r="K23" s="80"/>
      <c r="L23" s="298"/>
      <c r="M23" s="301"/>
      <c r="N23" s="316"/>
    </row>
    <row r="24" spans="1:14" ht="21.75" customHeight="1" x14ac:dyDescent="0.35">
      <c r="A24" s="290"/>
      <c r="B24" s="81"/>
      <c r="C24" s="293"/>
      <c r="D24" s="293"/>
      <c r="E24" s="296"/>
      <c r="F24" s="324"/>
      <c r="G24" s="326"/>
      <c r="H24" s="307"/>
      <c r="I24" s="310"/>
      <c r="J24" s="82"/>
      <c r="K24" s="83"/>
      <c r="L24" s="299"/>
      <c r="M24" s="302"/>
      <c r="N24" s="317"/>
    </row>
    <row r="25" spans="1:14" ht="21.75" customHeight="1" x14ac:dyDescent="0.35">
      <c r="A25" s="85"/>
      <c r="B25" s="303" t="s">
        <v>107</v>
      </c>
      <c r="C25" s="303"/>
      <c r="D25" s="303"/>
      <c r="E25" s="303"/>
      <c r="F25" s="303"/>
      <c r="G25" s="303"/>
      <c r="H25" s="304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279" t="s">
        <v>109</v>
      </c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63" t="s">
        <v>32</v>
      </c>
    </row>
    <row r="31" spans="1:14" x14ac:dyDescent="0.35">
      <c r="A31" s="279" t="s">
        <v>2</v>
      </c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</row>
    <row r="32" spans="1:14" x14ac:dyDescent="0.35">
      <c r="A32" s="279" t="s">
        <v>106</v>
      </c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280" t="s">
        <v>33</v>
      </c>
      <c r="B34" s="280" t="s">
        <v>34</v>
      </c>
      <c r="C34" s="65" t="s">
        <v>35</v>
      </c>
      <c r="D34" s="66" t="s">
        <v>36</v>
      </c>
      <c r="E34" s="280" t="s">
        <v>37</v>
      </c>
      <c r="F34" s="280" t="s">
        <v>38</v>
      </c>
      <c r="G34" s="280"/>
      <c r="H34" s="282" t="s">
        <v>39</v>
      </c>
      <c r="I34" s="282"/>
      <c r="J34" s="283" t="s">
        <v>40</v>
      </c>
      <c r="K34" s="283" t="s">
        <v>41</v>
      </c>
      <c r="L34" s="311" t="s">
        <v>42</v>
      </c>
      <c r="M34" s="285" t="s">
        <v>43</v>
      </c>
      <c r="N34" s="286"/>
    </row>
    <row r="35" spans="1:14" ht="63" x14ac:dyDescent="0.35">
      <c r="A35" s="281"/>
      <c r="B35" s="281"/>
      <c r="C35" s="68" t="s">
        <v>44</v>
      </c>
      <c r="D35" s="92" t="s">
        <v>45</v>
      </c>
      <c r="E35" s="281"/>
      <c r="F35" s="67" t="s">
        <v>46</v>
      </c>
      <c r="G35" s="70" t="s">
        <v>47</v>
      </c>
      <c r="H35" s="71" t="s">
        <v>48</v>
      </c>
      <c r="I35" s="72" t="s">
        <v>49</v>
      </c>
      <c r="J35" s="281"/>
      <c r="K35" s="281"/>
      <c r="L35" s="311"/>
      <c r="M35" s="93" t="s">
        <v>50</v>
      </c>
      <c r="N35" s="84" t="s">
        <v>51</v>
      </c>
    </row>
    <row r="36" spans="1:14" x14ac:dyDescent="0.35">
      <c r="A36" s="287">
        <v>1</v>
      </c>
      <c r="B36" s="135" t="s">
        <v>79</v>
      </c>
      <c r="C36" s="319">
        <v>5996426.1699999999</v>
      </c>
      <c r="D36" s="319">
        <v>6416176</v>
      </c>
      <c r="E36" s="294" t="s">
        <v>56</v>
      </c>
      <c r="F36" s="281" t="s">
        <v>76</v>
      </c>
      <c r="G36" s="308">
        <v>6300000</v>
      </c>
      <c r="H36" s="281" t="s">
        <v>76</v>
      </c>
      <c r="I36" s="308">
        <v>6287440</v>
      </c>
      <c r="J36" s="94"/>
      <c r="K36" s="94"/>
      <c r="L36" s="297" t="s">
        <v>77</v>
      </c>
      <c r="M36" s="312" t="s">
        <v>53</v>
      </c>
      <c r="N36" s="315"/>
    </row>
    <row r="37" spans="1:14" x14ac:dyDescent="0.35">
      <c r="A37" s="288"/>
      <c r="B37" s="78" t="s">
        <v>78</v>
      </c>
      <c r="C37" s="320"/>
      <c r="D37" s="320"/>
      <c r="E37" s="295"/>
      <c r="F37" s="321"/>
      <c r="G37" s="309"/>
      <c r="H37" s="321"/>
      <c r="I37" s="309"/>
      <c r="J37" s="118" t="s">
        <v>57</v>
      </c>
      <c r="K37" s="79" t="s">
        <v>110</v>
      </c>
      <c r="L37" s="298"/>
      <c r="M37" s="313"/>
      <c r="N37" s="316"/>
    </row>
    <row r="38" spans="1:14" x14ac:dyDescent="0.35">
      <c r="A38" s="288"/>
      <c r="B38" s="78" t="s">
        <v>111</v>
      </c>
      <c r="C38" s="320"/>
      <c r="D38" s="320"/>
      <c r="E38" s="295"/>
      <c r="F38" s="321"/>
      <c r="G38" s="309"/>
      <c r="H38" s="321"/>
      <c r="I38" s="309"/>
      <c r="J38" s="118" t="s">
        <v>55</v>
      </c>
      <c r="K38" s="80" t="s">
        <v>84</v>
      </c>
      <c r="L38" s="298"/>
      <c r="M38" s="313"/>
      <c r="N38" s="316"/>
    </row>
    <row r="39" spans="1:14" ht="21.75" customHeight="1" x14ac:dyDescent="0.35">
      <c r="A39" s="290"/>
      <c r="B39" s="117"/>
      <c r="C39" s="320"/>
      <c r="D39" s="320"/>
      <c r="E39" s="296"/>
      <c r="F39" s="322"/>
      <c r="G39" s="310"/>
      <c r="H39" s="322"/>
      <c r="I39" s="310"/>
      <c r="J39" s="117"/>
      <c r="K39" s="95"/>
      <c r="L39" s="299"/>
      <c r="M39" s="314"/>
      <c r="N39" s="317"/>
    </row>
    <row r="40" spans="1:14" x14ac:dyDescent="0.35">
      <c r="A40" s="85"/>
      <c r="B40" s="318" t="s">
        <v>58</v>
      </c>
      <c r="C40" s="318"/>
      <c r="D40" s="318"/>
      <c r="E40" s="318"/>
      <c r="F40" s="318"/>
      <c r="G40" s="318"/>
      <c r="H40" s="304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L12:L15"/>
    <mergeCell ref="L8:L11"/>
    <mergeCell ref="N20:N24"/>
    <mergeCell ref="N12:N15"/>
    <mergeCell ref="N8:N11"/>
    <mergeCell ref="M8:M11"/>
    <mergeCell ref="M12:M15"/>
    <mergeCell ref="N16:N19"/>
    <mergeCell ref="I20:I24"/>
    <mergeCell ref="F23:F24"/>
    <mergeCell ref="G23:G24"/>
    <mergeCell ref="L20:L24"/>
    <mergeCell ref="M20:M24"/>
    <mergeCell ref="F21:F22"/>
    <mergeCell ref="G21:G22"/>
    <mergeCell ref="H20:H24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</row>
    <row r="2" spans="1:61" x14ac:dyDescent="0.3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</row>
    <row r="3" spans="1:61" x14ac:dyDescent="0.3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266">
        <v>243527</v>
      </c>
      <c r="G5" s="267"/>
      <c r="H5" s="266">
        <v>243558</v>
      </c>
      <c r="I5" s="267"/>
      <c r="J5" s="266">
        <v>243588</v>
      </c>
      <c r="K5" s="267"/>
      <c r="L5" s="266">
        <v>243619</v>
      </c>
      <c r="M5" s="267"/>
      <c r="N5" s="266">
        <v>243650</v>
      </c>
      <c r="O5" s="267"/>
      <c r="P5" s="266">
        <v>243678</v>
      </c>
      <c r="Q5" s="267"/>
      <c r="R5" s="266">
        <v>243709</v>
      </c>
      <c r="S5" s="267"/>
      <c r="T5" s="266">
        <v>243739</v>
      </c>
      <c r="U5" s="267"/>
      <c r="V5" s="266">
        <v>243770</v>
      </c>
      <c r="W5" s="267"/>
      <c r="X5" s="266">
        <v>243800</v>
      </c>
      <c r="Y5" s="267"/>
      <c r="Z5" s="266">
        <v>243831</v>
      </c>
      <c r="AA5" s="267"/>
      <c r="AB5" s="266">
        <v>243862</v>
      </c>
      <c r="AC5" s="267"/>
      <c r="AD5" s="268" t="s">
        <v>157</v>
      </c>
      <c r="AE5" s="269"/>
      <c r="AF5" s="270"/>
    </row>
    <row r="6" spans="1:61" ht="36" customHeight="1" x14ac:dyDescent="0.3">
      <c r="A6" s="267" t="s">
        <v>3</v>
      </c>
      <c r="B6" s="267" t="s">
        <v>4</v>
      </c>
      <c r="C6" s="275" t="s">
        <v>5</v>
      </c>
      <c r="D6" s="276"/>
      <c r="E6" s="277"/>
      <c r="F6" s="277" t="s">
        <v>6</v>
      </c>
      <c r="G6" s="272" t="s">
        <v>7</v>
      </c>
      <c r="H6" s="272" t="s">
        <v>6</v>
      </c>
      <c r="I6" s="272" t="s">
        <v>7</v>
      </c>
      <c r="J6" s="272" t="s">
        <v>6</v>
      </c>
      <c r="K6" s="275" t="s">
        <v>7</v>
      </c>
      <c r="L6" s="273" t="s">
        <v>6</v>
      </c>
      <c r="M6" s="273" t="s">
        <v>7</v>
      </c>
      <c r="N6" s="273" t="s">
        <v>6</v>
      </c>
      <c r="O6" s="273" t="s">
        <v>7</v>
      </c>
      <c r="P6" s="273" t="s">
        <v>6</v>
      </c>
      <c r="Q6" s="273" t="s">
        <v>7</v>
      </c>
      <c r="R6" s="273" t="s">
        <v>6</v>
      </c>
      <c r="S6" s="273" t="s">
        <v>7</v>
      </c>
      <c r="T6" s="273" t="s">
        <v>6</v>
      </c>
      <c r="U6" s="273" t="s">
        <v>7</v>
      </c>
      <c r="V6" s="273" t="s">
        <v>6</v>
      </c>
      <c r="W6" s="273" t="s">
        <v>7</v>
      </c>
      <c r="X6" s="273" t="s">
        <v>6</v>
      </c>
      <c r="Y6" s="273" t="s">
        <v>7</v>
      </c>
      <c r="Z6" s="273" t="s">
        <v>6</v>
      </c>
      <c r="AA6" s="273" t="s">
        <v>7</v>
      </c>
      <c r="AB6" s="273" t="s">
        <v>6</v>
      </c>
      <c r="AC6" s="273" t="s">
        <v>7</v>
      </c>
      <c r="AD6" s="272" t="s">
        <v>8</v>
      </c>
      <c r="AE6" s="272" t="s">
        <v>9</v>
      </c>
      <c r="AF6" s="278" t="s">
        <v>10</v>
      </c>
    </row>
    <row r="7" spans="1:61" s="5" customFormat="1" ht="54" customHeight="1" x14ac:dyDescent="0.2">
      <c r="A7" s="267"/>
      <c r="B7" s="267"/>
      <c r="C7" s="162" t="s">
        <v>11</v>
      </c>
      <c r="D7" s="163" t="s">
        <v>6</v>
      </c>
      <c r="E7" s="163" t="s">
        <v>7</v>
      </c>
      <c r="F7" s="277"/>
      <c r="G7" s="272"/>
      <c r="H7" s="272"/>
      <c r="I7" s="272"/>
      <c r="J7" s="272"/>
      <c r="K7" s="275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2"/>
      <c r="AE7" s="272"/>
      <c r="AF7" s="27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50"/>
  <sheetViews>
    <sheetView topLeftCell="A40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79" t="s">
        <v>120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175" t="s">
        <v>32</v>
      </c>
    </row>
    <row r="3" spans="1:14" x14ac:dyDescent="0.35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14" x14ac:dyDescent="0.35">
      <c r="A4" s="279" t="s">
        <v>121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280" t="s">
        <v>33</v>
      </c>
      <c r="B6" s="280" t="s">
        <v>34</v>
      </c>
      <c r="C6" s="65" t="s">
        <v>35</v>
      </c>
      <c r="D6" s="66" t="s">
        <v>36</v>
      </c>
      <c r="E6" s="280" t="s">
        <v>37</v>
      </c>
      <c r="F6" s="280" t="s">
        <v>38</v>
      </c>
      <c r="G6" s="280"/>
      <c r="H6" s="282" t="s">
        <v>39</v>
      </c>
      <c r="I6" s="282"/>
      <c r="J6" s="283" t="s">
        <v>40</v>
      </c>
      <c r="K6" s="283" t="s">
        <v>41</v>
      </c>
      <c r="L6" s="284" t="s">
        <v>42</v>
      </c>
      <c r="M6" s="285" t="s">
        <v>43</v>
      </c>
      <c r="N6" s="286"/>
    </row>
    <row r="7" spans="1:14" ht="63" x14ac:dyDescent="0.35">
      <c r="A7" s="281"/>
      <c r="B7" s="281"/>
      <c r="C7" s="68" t="s">
        <v>44</v>
      </c>
      <c r="D7" s="69" t="s">
        <v>45</v>
      </c>
      <c r="E7" s="281"/>
      <c r="F7" s="173" t="s">
        <v>46</v>
      </c>
      <c r="G7" s="167" t="s">
        <v>47</v>
      </c>
      <c r="H7" s="71" t="s">
        <v>48</v>
      </c>
      <c r="I7" s="72" t="s">
        <v>49</v>
      </c>
      <c r="J7" s="281"/>
      <c r="K7" s="281"/>
      <c r="L7" s="284"/>
      <c r="M7" s="176" t="s">
        <v>50</v>
      </c>
      <c r="N7" s="74" t="s">
        <v>51</v>
      </c>
    </row>
    <row r="8" spans="1:14" x14ac:dyDescent="0.35">
      <c r="A8" s="287">
        <v>1</v>
      </c>
      <c r="B8" s="75" t="s">
        <v>124</v>
      </c>
      <c r="C8" s="291">
        <v>45878.5</v>
      </c>
      <c r="D8" s="291">
        <v>49090</v>
      </c>
      <c r="E8" s="294" t="s">
        <v>52</v>
      </c>
      <c r="F8" s="169" t="s">
        <v>125</v>
      </c>
      <c r="G8" s="167">
        <v>49090</v>
      </c>
      <c r="H8" s="305" t="s">
        <v>125</v>
      </c>
      <c r="I8" s="308">
        <v>49090</v>
      </c>
      <c r="J8" s="76"/>
      <c r="K8" s="77"/>
      <c r="L8" s="297" t="s">
        <v>158</v>
      </c>
      <c r="M8" s="300" t="s">
        <v>53</v>
      </c>
      <c r="N8" s="300"/>
    </row>
    <row r="9" spans="1:14" x14ac:dyDescent="0.35">
      <c r="A9" s="288"/>
      <c r="B9" s="78" t="s">
        <v>126</v>
      </c>
      <c r="C9" s="292"/>
      <c r="D9" s="292"/>
      <c r="E9" s="295"/>
      <c r="F9" s="185" t="s">
        <v>127</v>
      </c>
      <c r="G9" s="168">
        <v>54030</v>
      </c>
      <c r="H9" s="306"/>
      <c r="I9" s="309"/>
      <c r="J9" s="171" t="s">
        <v>54</v>
      </c>
      <c r="K9" s="79" t="s">
        <v>128</v>
      </c>
      <c r="L9" s="298"/>
      <c r="M9" s="301"/>
      <c r="N9" s="301"/>
    </row>
    <row r="10" spans="1:14" x14ac:dyDescent="0.35">
      <c r="A10" s="289"/>
      <c r="B10" s="78" t="s">
        <v>129</v>
      </c>
      <c r="C10" s="292"/>
      <c r="D10" s="292"/>
      <c r="E10" s="295"/>
      <c r="F10" s="323" t="s">
        <v>130</v>
      </c>
      <c r="G10" s="325">
        <v>55150</v>
      </c>
      <c r="H10" s="306"/>
      <c r="I10" s="309"/>
      <c r="J10" s="171" t="s">
        <v>55</v>
      </c>
      <c r="K10" s="80" t="s">
        <v>131</v>
      </c>
      <c r="L10" s="298"/>
      <c r="M10" s="301"/>
      <c r="N10" s="301"/>
    </row>
    <row r="11" spans="1:14" x14ac:dyDescent="0.35">
      <c r="A11" s="290"/>
      <c r="B11" s="81"/>
      <c r="C11" s="293"/>
      <c r="D11" s="293"/>
      <c r="E11" s="296"/>
      <c r="F11" s="324"/>
      <c r="G11" s="326"/>
      <c r="H11" s="307"/>
      <c r="I11" s="310"/>
      <c r="J11" s="82"/>
      <c r="K11" s="83"/>
      <c r="L11" s="299"/>
      <c r="M11" s="302"/>
      <c r="N11" s="302"/>
    </row>
    <row r="12" spans="1:14" ht="21" customHeight="1" x14ac:dyDescent="0.35">
      <c r="A12" s="287">
        <v>2</v>
      </c>
      <c r="B12" s="75" t="s">
        <v>132</v>
      </c>
      <c r="C12" s="291">
        <v>467000</v>
      </c>
      <c r="D12" s="291">
        <v>497384</v>
      </c>
      <c r="E12" s="294" t="s">
        <v>52</v>
      </c>
      <c r="F12" s="305" t="s">
        <v>133</v>
      </c>
      <c r="G12" s="308">
        <v>489922</v>
      </c>
      <c r="H12" s="305" t="s">
        <v>133</v>
      </c>
      <c r="I12" s="308">
        <v>489922</v>
      </c>
      <c r="J12" s="76"/>
      <c r="K12" s="77"/>
      <c r="L12" s="297" t="s">
        <v>160</v>
      </c>
      <c r="M12" s="300" t="s">
        <v>53</v>
      </c>
      <c r="N12" s="315"/>
    </row>
    <row r="13" spans="1:14" x14ac:dyDescent="0.35">
      <c r="A13" s="288"/>
      <c r="B13" s="78" t="s">
        <v>134</v>
      </c>
      <c r="C13" s="292"/>
      <c r="D13" s="292"/>
      <c r="E13" s="295"/>
      <c r="F13" s="306"/>
      <c r="G13" s="309"/>
      <c r="H13" s="306"/>
      <c r="I13" s="309"/>
      <c r="J13" s="171" t="s">
        <v>57</v>
      </c>
      <c r="K13" s="79" t="s">
        <v>135</v>
      </c>
      <c r="L13" s="298"/>
      <c r="M13" s="301"/>
      <c r="N13" s="316"/>
    </row>
    <row r="14" spans="1:14" x14ac:dyDescent="0.35">
      <c r="A14" s="289"/>
      <c r="B14" s="78" t="s">
        <v>78</v>
      </c>
      <c r="C14" s="292"/>
      <c r="D14" s="292"/>
      <c r="E14" s="295"/>
      <c r="F14" s="306"/>
      <c r="G14" s="309"/>
      <c r="H14" s="306"/>
      <c r="I14" s="309"/>
      <c r="J14" s="171" t="s">
        <v>55</v>
      </c>
      <c r="K14" s="80" t="s">
        <v>136</v>
      </c>
      <c r="L14" s="298"/>
      <c r="M14" s="301"/>
      <c r="N14" s="316"/>
    </row>
    <row r="15" spans="1:14" x14ac:dyDescent="0.35">
      <c r="A15" s="290"/>
      <c r="B15" s="81" t="s">
        <v>137</v>
      </c>
      <c r="C15" s="293"/>
      <c r="D15" s="293"/>
      <c r="E15" s="296"/>
      <c r="F15" s="307"/>
      <c r="G15" s="310"/>
      <c r="H15" s="307"/>
      <c r="I15" s="310"/>
      <c r="J15" s="82"/>
      <c r="K15" s="83"/>
      <c r="L15" s="299"/>
      <c r="M15" s="302"/>
      <c r="N15" s="317"/>
    </row>
    <row r="16" spans="1:14" ht="21.75" customHeight="1" x14ac:dyDescent="0.35">
      <c r="A16" s="85"/>
      <c r="B16" s="303" t="s">
        <v>138</v>
      </c>
      <c r="C16" s="303"/>
      <c r="D16" s="303"/>
      <c r="E16" s="303"/>
      <c r="F16" s="303"/>
      <c r="G16" s="303"/>
      <c r="H16" s="304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279" t="s">
        <v>122</v>
      </c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175" t="s">
        <v>32</v>
      </c>
    </row>
    <row r="22" spans="1:14" x14ac:dyDescent="0.35">
      <c r="A22" s="279" t="s">
        <v>2</v>
      </c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</row>
    <row r="23" spans="1:14" x14ac:dyDescent="0.35">
      <c r="A23" s="279" t="s">
        <v>121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280" t="s">
        <v>33</v>
      </c>
      <c r="B25" s="280" t="s">
        <v>34</v>
      </c>
      <c r="C25" s="65" t="s">
        <v>35</v>
      </c>
      <c r="D25" s="66" t="s">
        <v>36</v>
      </c>
      <c r="E25" s="280" t="s">
        <v>37</v>
      </c>
      <c r="F25" s="280" t="s">
        <v>38</v>
      </c>
      <c r="G25" s="280"/>
      <c r="H25" s="282" t="s">
        <v>39</v>
      </c>
      <c r="I25" s="282"/>
      <c r="J25" s="283" t="s">
        <v>40</v>
      </c>
      <c r="K25" s="283" t="s">
        <v>41</v>
      </c>
      <c r="L25" s="311" t="s">
        <v>42</v>
      </c>
      <c r="M25" s="285" t="s">
        <v>43</v>
      </c>
      <c r="N25" s="286"/>
    </row>
    <row r="26" spans="1:14" ht="63" x14ac:dyDescent="0.35">
      <c r="A26" s="281"/>
      <c r="B26" s="281"/>
      <c r="C26" s="68" t="s">
        <v>44</v>
      </c>
      <c r="D26" s="92" t="s">
        <v>45</v>
      </c>
      <c r="E26" s="281"/>
      <c r="F26" s="173" t="s">
        <v>46</v>
      </c>
      <c r="G26" s="167" t="s">
        <v>47</v>
      </c>
      <c r="H26" s="71" t="s">
        <v>48</v>
      </c>
      <c r="I26" s="72" t="s">
        <v>49</v>
      </c>
      <c r="J26" s="281"/>
      <c r="K26" s="281"/>
      <c r="L26" s="311"/>
      <c r="M26" s="166" t="s">
        <v>50</v>
      </c>
      <c r="N26" s="165" t="s">
        <v>51</v>
      </c>
    </row>
    <row r="27" spans="1:14" x14ac:dyDescent="0.35">
      <c r="A27" s="287">
        <v>1</v>
      </c>
      <c r="B27" s="77" t="s">
        <v>139</v>
      </c>
      <c r="C27" s="319">
        <v>2000000</v>
      </c>
      <c r="D27" s="319">
        <v>2139874.41</v>
      </c>
      <c r="E27" s="339" t="s">
        <v>56</v>
      </c>
      <c r="F27" s="305" t="s">
        <v>140</v>
      </c>
      <c r="G27" s="308">
        <v>1928000</v>
      </c>
      <c r="H27" s="333" t="s">
        <v>141</v>
      </c>
      <c r="I27" s="308">
        <v>1927236.92</v>
      </c>
      <c r="J27" s="170"/>
      <c r="K27" s="170"/>
      <c r="L27" s="336" t="s">
        <v>161</v>
      </c>
      <c r="M27" s="312" t="s">
        <v>53</v>
      </c>
      <c r="N27" s="315"/>
    </row>
    <row r="28" spans="1:14" x14ac:dyDescent="0.35">
      <c r="A28" s="288"/>
      <c r="B28" s="80" t="s">
        <v>78</v>
      </c>
      <c r="C28" s="320"/>
      <c r="D28" s="320"/>
      <c r="E28" s="340"/>
      <c r="F28" s="307"/>
      <c r="G28" s="310"/>
      <c r="H28" s="334"/>
      <c r="I28" s="309"/>
      <c r="J28" s="171" t="s">
        <v>54</v>
      </c>
      <c r="K28" s="79" t="s">
        <v>142</v>
      </c>
      <c r="L28" s="337"/>
      <c r="M28" s="313"/>
      <c r="N28" s="316"/>
    </row>
    <row r="29" spans="1:14" x14ac:dyDescent="0.35">
      <c r="A29" s="288"/>
      <c r="B29" s="80" t="s">
        <v>143</v>
      </c>
      <c r="C29" s="320"/>
      <c r="D29" s="320"/>
      <c r="E29" s="340"/>
      <c r="F29" s="323" t="s">
        <v>144</v>
      </c>
      <c r="G29" s="325">
        <v>2035000</v>
      </c>
      <c r="H29" s="334"/>
      <c r="I29" s="309"/>
      <c r="J29" s="171" t="s">
        <v>55</v>
      </c>
      <c r="K29" s="80" t="s">
        <v>131</v>
      </c>
      <c r="L29" s="337"/>
      <c r="M29" s="313"/>
      <c r="N29" s="316"/>
    </row>
    <row r="30" spans="1:14" x14ac:dyDescent="0.35">
      <c r="A30" s="290"/>
      <c r="B30" s="83"/>
      <c r="C30" s="320"/>
      <c r="D30" s="320"/>
      <c r="E30" s="341"/>
      <c r="F30" s="324"/>
      <c r="G30" s="326"/>
      <c r="H30" s="335"/>
      <c r="I30" s="310"/>
      <c r="J30" s="172"/>
      <c r="K30" s="172"/>
      <c r="L30" s="338"/>
      <c r="M30" s="314"/>
      <c r="N30" s="317"/>
    </row>
    <row r="31" spans="1:14" x14ac:dyDescent="0.35">
      <c r="A31" s="288">
        <v>2</v>
      </c>
      <c r="B31" s="186" t="s">
        <v>145</v>
      </c>
      <c r="C31" s="319">
        <v>992396</v>
      </c>
      <c r="D31" s="319">
        <v>1061863.72</v>
      </c>
      <c r="E31" s="294" t="s">
        <v>56</v>
      </c>
      <c r="F31" s="321" t="s">
        <v>73</v>
      </c>
      <c r="G31" s="309">
        <v>1030007</v>
      </c>
      <c r="H31" s="321" t="s">
        <v>73</v>
      </c>
      <c r="I31" s="309">
        <v>1024882.38</v>
      </c>
      <c r="J31" s="187"/>
      <c r="K31" s="187"/>
      <c r="L31" s="297" t="s">
        <v>162</v>
      </c>
      <c r="M31" s="312" t="s">
        <v>53</v>
      </c>
      <c r="N31" s="315"/>
    </row>
    <row r="32" spans="1:14" x14ac:dyDescent="0.35">
      <c r="A32" s="288"/>
      <c r="B32" s="78" t="s">
        <v>75</v>
      </c>
      <c r="C32" s="320"/>
      <c r="D32" s="320"/>
      <c r="E32" s="295"/>
      <c r="F32" s="321"/>
      <c r="G32" s="309"/>
      <c r="H32" s="321"/>
      <c r="I32" s="309"/>
      <c r="J32" s="171" t="s">
        <v>57</v>
      </c>
      <c r="K32" s="79" t="s">
        <v>146</v>
      </c>
      <c r="L32" s="298"/>
      <c r="M32" s="313"/>
      <c r="N32" s="316"/>
    </row>
    <row r="33" spans="1:14" x14ac:dyDescent="0.35">
      <c r="A33" s="288"/>
      <c r="B33" s="78" t="s">
        <v>147</v>
      </c>
      <c r="C33" s="320"/>
      <c r="D33" s="320"/>
      <c r="E33" s="295"/>
      <c r="F33" s="321"/>
      <c r="G33" s="309"/>
      <c r="H33" s="321"/>
      <c r="I33" s="309"/>
      <c r="J33" s="171" t="s">
        <v>55</v>
      </c>
      <c r="K33" s="80" t="s">
        <v>148</v>
      </c>
      <c r="L33" s="298"/>
      <c r="M33" s="313"/>
      <c r="N33" s="316"/>
    </row>
    <row r="34" spans="1:14" ht="21.75" customHeight="1" x14ac:dyDescent="0.35">
      <c r="A34" s="290"/>
      <c r="B34" s="174"/>
      <c r="C34" s="320"/>
      <c r="D34" s="320"/>
      <c r="E34" s="296"/>
      <c r="F34" s="322"/>
      <c r="G34" s="310"/>
      <c r="H34" s="322"/>
      <c r="I34" s="310"/>
      <c r="J34" s="174"/>
      <c r="K34" s="95"/>
      <c r="L34" s="299"/>
      <c r="M34" s="314"/>
      <c r="N34" s="317"/>
    </row>
    <row r="35" spans="1:14" x14ac:dyDescent="0.35">
      <c r="A35" s="85"/>
      <c r="B35" s="318" t="s">
        <v>138</v>
      </c>
      <c r="C35" s="318"/>
      <c r="D35" s="318"/>
      <c r="E35" s="318"/>
      <c r="F35" s="318"/>
      <c r="G35" s="318"/>
      <c r="H35" s="304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279" t="s">
        <v>123</v>
      </c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79"/>
      <c r="N40" s="175" t="s">
        <v>32</v>
      </c>
    </row>
    <row r="41" spans="1:14" x14ac:dyDescent="0.35">
      <c r="A41" s="279" t="s">
        <v>2</v>
      </c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79"/>
    </row>
    <row r="42" spans="1:14" x14ac:dyDescent="0.35">
      <c r="A42" s="279" t="s">
        <v>121</v>
      </c>
      <c r="B42" s="279"/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280" t="s">
        <v>33</v>
      </c>
      <c r="B44" s="280" t="s">
        <v>34</v>
      </c>
      <c r="C44" s="65" t="s">
        <v>35</v>
      </c>
      <c r="D44" s="66" t="s">
        <v>36</v>
      </c>
      <c r="E44" s="280" t="s">
        <v>37</v>
      </c>
      <c r="F44" s="280" t="s">
        <v>38</v>
      </c>
      <c r="G44" s="280"/>
      <c r="H44" s="282" t="s">
        <v>39</v>
      </c>
      <c r="I44" s="282"/>
      <c r="J44" s="283" t="s">
        <v>40</v>
      </c>
      <c r="K44" s="283" t="s">
        <v>41</v>
      </c>
      <c r="L44" s="311" t="s">
        <v>42</v>
      </c>
      <c r="M44" s="285" t="s">
        <v>43</v>
      </c>
      <c r="N44" s="286"/>
    </row>
    <row r="45" spans="1:14" ht="63" x14ac:dyDescent="0.35">
      <c r="A45" s="281"/>
      <c r="B45" s="281"/>
      <c r="C45" s="68" t="s">
        <v>44</v>
      </c>
      <c r="D45" s="92" t="s">
        <v>45</v>
      </c>
      <c r="E45" s="281"/>
      <c r="F45" s="173" t="s">
        <v>46</v>
      </c>
      <c r="G45" s="167" t="s">
        <v>47</v>
      </c>
      <c r="H45" s="71" t="s">
        <v>48</v>
      </c>
      <c r="I45" s="72" t="s">
        <v>49</v>
      </c>
      <c r="J45" s="281"/>
      <c r="K45" s="281"/>
      <c r="L45" s="311"/>
      <c r="M45" s="166" t="s">
        <v>50</v>
      </c>
      <c r="N45" s="165" t="s">
        <v>51</v>
      </c>
    </row>
    <row r="46" spans="1:14" x14ac:dyDescent="0.35">
      <c r="A46" s="330">
        <v>1</v>
      </c>
      <c r="B46" s="135" t="s">
        <v>149</v>
      </c>
      <c r="C46" s="319">
        <v>1600000</v>
      </c>
      <c r="D46" s="319">
        <v>1711634.06</v>
      </c>
      <c r="E46" s="294" t="s">
        <v>150</v>
      </c>
      <c r="F46" s="173" t="s">
        <v>151</v>
      </c>
      <c r="G46" s="167">
        <v>1711000</v>
      </c>
      <c r="H46" s="281" t="s">
        <v>151</v>
      </c>
      <c r="I46" s="308">
        <v>1698665.66</v>
      </c>
      <c r="J46" s="94"/>
      <c r="K46" s="94"/>
      <c r="L46" s="297" t="s">
        <v>163</v>
      </c>
      <c r="M46" s="312" t="s">
        <v>53</v>
      </c>
      <c r="N46" s="315"/>
    </row>
    <row r="47" spans="1:14" x14ac:dyDescent="0.35">
      <c r="A47" s="331"/>
      <c r="B47" s="78" t="s">
        <v>152</v>
      </c>
      <c r="C47" s="320"/>
      <c r="D47" s="320"/>
      <c r="E47" s="295"/>
      <c r="F47" s="171" t="s">
        <v>153</v>
      </c>
      <c r="G47" s="168">
        <v>1711600</v>
      </c>
      <c r="H47" s="321"/>
      <c r="I47" s="309"/>
      <c r="J47" s="171" t="s">
        <v>54</v>
      </c>
      <c r="K47" s="79" t="s">
        <v>154</v>
      </c>
      <c r="L47" s="298"/>
      <c r="M47" s="313"/>
      <c r="N47" s="316"/>
    </row>
    <row r="48" spans="1:14" x14ac:dyDescent="0.35">
      <c r="A48" s="331"/>
      <c r="B48" s="78"/>
      <c r="C48" s="320"/>
      <c r="D48" s="320"/>
      <c r="E48" s="295"/>
      <c r="F48" s="295" t="s">
        <v>155</v>
      </c>
      <c r="G48" s="325">
        <v>1711634</v>
      </c>
      <c r="H48" s="321"/>
      <c r="I48" s="309"/>
      <c r="J48" s="171" t="s">
        <v>55</v>
      </c>
      <c r="K48" s="80" t="s">
        <v>156</v>
      </c>
      <c r="L48" s="298"/>
      <c r="M48" s="313"/>
      <c r="N48" s="316"/>
    </row>
    <row r="49" spans="1:14" x14ac:dyDescent="0.35">
      <c r="A49" s="332"/>
      <c r="B49" s="174"/>
      <c r="C49" s="320"/>
      <c r="D49" s="320"/>
      <c r="E49" s="296"/>
      <c r="F49" s="296"/>
      <c r="G49" s="326"/>
      <c r="H49" s="322"/>
      <c r="I49" s="310"/>
      <c r="J49" s="174"/>
      <c r="K49" s="95"/>
      <c r="L49" s="299"/>
      <c r="M49" s="314"/>
      <c r="N49" s="317"/>
    </row>
    <row r="50" spans="1:14" x14ac:dyDescent="0.35">
      <c r="A50" s="85"/>
      <c r="B50" s="318" t="s">
        <v>58</v>
      </c>
      <c r="C50" s="318"/>
      <c r="D50" s="318"/>
      <c r="E50" s="318"/>
      <c r="F50" s="318"/>
      <c r="G50" s="318"/>
      <c r="H50" s="304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</row>
    <row r="2" spans="1:61" x14ac:dyDescent="0.3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</row>
    <row r="3" spans="1:61" x14ac:dyDescent="0.3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266">
        <v>243527</v>
      </c>
      <c r="G5" s="267"/>
      <c r="H5" s="266">
        <v>243558</v>
      </c>
      <c r="I5" s="267"/>
      <c r="J5" s="266">
        <v>243588</v>
      </c>
      <c r="K5" s="267"/>
      <c r="L5" s="266">
        <v>243619</v>
      </c>
      <c r="M5" s="267"/>
      <c r="N5" s="266">
        <v>243650</v>
      </c>
      <c r="O5" s="267"/>
      <c r="P5" s="266">
        <v>243678</v>
      </c>
      <c r="Q5" s="267"/>
      <c r="R5" s="266">
        <v>243709</v>
      </c>
      <c r="S5" s="267"/>
      <c r="T5" s="266">
        <v>243739</v>
      </c>
      <c r="U5" s="267"/>
      <c r="V5" s="266">
        <v>243770</v>
      </c>
      <c r="W5" s="267"/>
      <c r="X5" s="266">
        <v>243800</v>
      </c>
      <c r="Y5" s="267"/>
      <c r="Z5" s="266">
        <v>243831</v>
      </c>
      <c r="AA5" s="267"/>
      <c r="AB5" s="266">
        <v>243862</v>
      </c>
      <c r="AC5" s="267"/>
      <c r="AD5" s="268" t="s">
        <v>194</v>
      </c>
      <c r="AE5" s="269"/>
      <c r="AF5" s="270"/>
    </row>
    <row r="6" spans="1:61" ht="36" customHeight="1" x14ac:dyDescent="0.3">
      <c r="A6" s="267" t="s">
        <v>3</v>
      </c>
      <c r="B6" s="267" t="s">
        <v>4</v>
      </c>
      <c r="C6" s="275" t="s">
        <v>5</v>
      </c>
      <c r="D6" s="276"/>
      <c r="E6" s="277"/>
      <c r="F6" s="277" t="s">
        <v>6</v>
      </c>
      <c r="G6" s="272" t="s">
        <v>7</v>
      </c>
      <c r="H6" s="272" t="s">
        <v>6</v>
      </c>
      <c r="I6" s="272" t="s">
        <v>7</v>
      </c>
      <c r="J6" s="272" t="s">
        <v>6</v>
      </c>
      <c r="K6" s="275" t="s">
        <v>7</v>
      </c>
      <c r="L6" s="273" t="s">
        <v>6</v>
      </c>
      <c r="M6" s="273" t="s">
        <v>7</v>
      </c>
      <c r="N6" s="273" t="s">
        <v>6</v>
      </c>
      <c r="O6" s="273" t="s">
        <v>7</v>
      </c>
      <c r="P6" s="273" t="s">
        <v>6</v>
      </c>
      <c r="Q6" s="273" t="s">
        <v>7</v>
      </c>
      <c r="R6" s="273" t="s">
        <v>6</v>
      </c>
      <c r="S6" s="273" t="s">
        <v>7</v>
      </c>
      <c r="T6" s="273" t="s">
        <v>6</v>
      </c>
      <c r="U6" s="273" t="s">
        <v>7</v>
      </c>
      <c r="V6" s="273" t="s">
        <v>6</v>
      </c>
      <c r="W6" s="273" t="s">
        <v>7</v>
      </c>
      <c r="X6" s="273" t="s">
        <v>6</v>
      </c>
      <c r="Y6" s="273" t="s">
        <v>7</v>
      </c>
      <c r="Z6" s="273" t="s">
        <v>6</v>
      </c>
      <c r="AA6" s="273" t="s">
        <v>7</v>
      </c>
      <c r="AB6" s="273" t="s">
        <v>6</v>
      </c>
      <c r="AC6" s="273" t="s">
        <v>7</v>
      </c>
      <c r="AD6" s="272" t="s">
        <v>8</v>
      </c>
      <c r="AE6" s="272" t="s">
        <v>9</v>
      </c>
      <c r="AF6" s="278" t="s">
        <v>10</v>
      </c>
    </row>
    <row r="7" spans="1:61" s="5" customFormat="1" ht="54" customHeight="1" x14ac:dyDescent="0.2">
      <c r="A7" s="267"/>
      <c r="B7" s="267"/>
      <c r="C7" s="188" t="s">
        <v>11</v>
      </c>
      <c r="D7" s="189" t="s">
        <v>6</v>
      </c>
      <c r="E7" s="189" t="s">
        <v>7</v>
      </c>
      <c r="F7" s="277"/>
      <c r="G7" s="272"/>
      <c r="H7" s="272"/>
      <c r="I7" s="272"/>
      <c r="J7" s="272"/>
      <c r="K7" s="275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2"/>
      <c r="AE7" s="272"/>
      <c r="AF7" s="27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193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79" t="s">
        <v>175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198" t="s">
        <v>32</v>
      </c>
    </row>
    <row r="3" spans="1:14" x14ac:dyDescent="0.35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14" x14ac:dyDescent="0.35">
      <c r="A4" s="279" t="s">
        <v>176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280" t="s">
        <v>33</v>
      </c>
      <c r="B6" s="280" t="s">
        <v>34</v>
      </c>
      <c r="C6" s="65" t="s">
        <v>35</v>
      </c>
      <c r="D6" s="66" t="s">
        <v>36</v>
      </c>
      <c r="E6" s="280" t="s">
        <v>37</v>
      </c>
      <c r="F6" s="280" t="s">
        <v>38</v>
      </c>
      <c r="G6" s="280"/>
      <c r="H6" s="282" t="s">
        <v>39</v>
      </c>
      <c r="I6" s="282"/>
      <c r="J6" s="283" t="s">
        <v>40</v>
      </c>
      <c r="K6" s="283" t="s">
        <v>41</v>
      </c>
      <c r="L6" s="284" t="s">
        <v>42</v>
      </c>
      <c r="M6" s="285" t="s">
        <v>43</v>
      </c>
      <c r="N6" s="286"/>
    </row>
    <row r="7" spans="1:14" ht="63" x14ac:dyDescent="0.35">
      <c r="A7" s="281"/>
      <c r="B7" s="281"/>
      <c r="C7" s="68" t="s">
        <v>44</v>
      </c>
      <c r="D7" s="69" t="s">
        <v>45</v>
      </c>
      <c r="E7" s="281"/>
      <c r="F7" s="197" t="s">
        <v>46</v>
      </c>
      <c r="G7" s="192" t="s">
        <v>47</v>
      </c>
      <c r="H7" s="71" t="s">
        <v>48</v>
      </c>
      <c r="I7" s="72" t="s">
        <v>49</v>
      </c>
      <c r="J7" s="281"/>
      <c r="K7" s="281"/>
      <c r="L7" s="284"/>
      <c r="M7" s="199" t="s">
        <v>50</v>
      </c>
      <c r="N7" s="74" t="s">
        <v>51</v>
      </c>
    </row>
    <row r="8" spans="1:14" ht="21" customHeight="1" x14ac:dyDescent="0.35">
      <c r="A8" s="287">
        <v>1</v>
      </c>
      <c r="B8" s="75" t="s">
        <v>177</v>
      </c>
      <c r="C8" s="291">
        <v>315000</v>
      </c>
      <c r="D8" s="291">
        <v>316425</v>
      </c>
      <c r="E8" s="294" t="s">
        <v>52</v>
      </c>
      <c r="F8" s="305" t="s">
        <v>178</v>
      </c>
      <c r="G8" s="308">
        <v>311559</v>
      </c>
      <c r="H8" s="305" t="s">
        <v>178</v>
      </c>
      <c r="I8" s="308">
        <v>311559</v>
      </c>
      <c r="J8" s="76"/>
      <c r="K8" s="77"/>
      <c r="L8" s="297" t="s">
        <v>192</v>
      </c>
      <c r="M8" s="300" t="s">
        <v>53</v>
      </c>
      <c r="N8" s="300"/>
    </row>
    <row r="9" spans="1:14" x14ac:dyDescent="0.35">
      <c r="A9" s="288"/>
      <c r="B9" s="78" t="s">
        <v>179</v>
      </c>
      <c r="C9" s="292"/>
      <c r="D9" s="292"/>
      <c r="E9" s="295"/>
      <c r="F9" s="306"/>
      <c r="G9" s="309"/>
      <c r="H9" s="306"/>
      <c r="I9" s="309"/>
      <c r="J9" s="196" t="s">
        <v>57</v>
      </c>
      <c r="K9" s="79" t="s">
        <v>180</v>
      </c>
      <c r="L9" s="298"/>
      <c r="M9" s="301"/>
      <c r="N9" s="301"/>
    </row>
    <row r="10" spans="1:14" x14ac:dyDescent="0.35">
      <c r="A10" s="289"/>
      <c r="B10" s="78" t="s">
        <v>181</v>
      </c>
      <c r="C10" s="292"/>
      <c r="D10" s="292"/>
      <c r="E10" s="295"/>
      <c r="F10" s="306"/>
      <c r="G10" s="309"/>
      <c r="H10" s="306"/>
      <c r="I10" s="309"/>
      <c r="J10" s="196" t="s">
        <v>55</v>
      </c>
      <c r="K10" s="80" t="s">
        <v>182</v>
      </c>
      <c r="L10" s="298"/>
      <c r="M10" s="301"/>
      <c r="N10" s="301"/>
    </row>
    <row r="11" spans="1:14" x14ac:dyDescent="0.35">
      <c r="A11" s="290"/>
      <c r="B11" s="81"/>
      <c r="C11" s="293"/>
      <c r="D11" s="293"/>
      <c r="E11" s="296"/>
      <c r="F11" s="307"/>
      <c r="G11" s="310"/>
      <c r="H11" s="307"/>
      <c r="I11" s="310"/>
      <c r="J11" s="82"/>
      <c r="K11" s="83"/>
      <c r="L11" s="299"/>
      <c r="M11" s="302"/>
      <c r="N11" s="302"/>
    </row>
    <row r="12" spans="1:14" ht="21.75" customHeight="1" x14ac:dyDescent="0.35">
      <c r="A12" s="287">
        <v>2</v>
      </c>
      <c r="B12" s="75" t="s">
        <v>177</v>
      </c>
      <c r="C12" s="291">
        <v>467200</v>
      </c>
      <c r="D12" s="291">
        <v>497190</v>
      </c>
      <c r="E12" s="294" t="s">
        <v>52</v>
      </c>
      <c r="F12" s="305" t="s">
        <v>76</v>
      </c>
      <c r="G12" s="308">
        <v>489467</v>
      </c>
      <c r="H12" s="305" t="s">
        <v>76</v>
      </c>
      <c r="I12" s="308">
        <v>489467</v>
      </c>
      <c r="J12" s="134"/>
      <c r="K12" s="80"/>
      <c r="L12" s="297" t="s">
        <v>192</v>
      </c>
      <c r="M12" s="300" t="s">
        <v>53</v>
      </c>
      <c r="N12" s="191"/>
    </row>
    <row r="13" spans="1:14" ht="21.75" customHeight="1" x14ac:dyDescent="0.35">
      <c r="A13" s="288"/>
      <c r="B13" s="78" t="s">
        <v>179</v>
      </c>
      <c r="C13" s="292"/>
      <c r="D13" s="292"/>
      <c r="E13" s="295"/>
      <c r="F13" s="306"/>
      <c r="G13" s="309"/>
      <c r="H13" s="306"/>
      <c r="I13" s="309"/>
      <c r="J13" s="196" t="s">
        <v>57</v>
      </c>
      <c r="K13" s="79" t="s">
        <v>183</v>
      </c>
      <c r="L13" s="298"/>
      <c r="M13" s="301"/>
      <c r="N13" s="191"/>
    </row>
    <row r="14" spans="1:14" ht="21.75" customHeight="1" x14ac:dyDescent="0.35">
      <c r="A14" s="288"/>
      <c r="B14" s="78" t="s">
        <v>184</v>
      </c>
      <c r="C14" s="292"/>
      <c r="D14" s="292"/>
      <c r="E14" s="295"/>
      <c r="F14" s="306"/>
      <c r="G14" s="309"/>
      <c r="H14" s="306"/>
      <c r="I14" s="309"/>
      <c r="J14" s="196" t="s">
        <v>55</v>
      </c>
      <c r="K14" s="80" t="s">
        <v>185</v>
      </c>
      <c r="L14" s="298"/>
      <c r="M14" s="301"/>
      <c r="N14" s="191"/>
    </row>
    <row r="15" spans="1:14" ht="21.75" customHeight="1" x14ac:dyDescent="0.35">
      <c r="A15" s="290"/>
      <c r="B15" s="148"/>
      <c r="C15" s="293"/>
      <c r="D15" s="293"/>
      <c r="E15" s="296"/>
      <c r="F15" s="307"/>
      <c r="G15" s="310"/>
      <c r="H15" s="307"/>
      <c r="I15" s="310"/>
      <c r="J15" s="134"/>
      <c r="K15" s="80"/>
      <c r="L15" s="299"/>
      <c r="M15" s="302"/>
      <c r="N15" s="191"/>
    </row>
    <row r="16" spans="1:14" ht="21" customHeight="1" x14ac:dyDescent="0.35">
      <c r="A16" s="287">
        <v>3</v>
      </c>
      <c r="B16" s="75" t="s">
        <v>186</v>
      </c>
      <c r="C16" s="291">
        <v>23364.49</v>
      </c>
      <c r="D16" s="291">
        <v>20420</v>
      </c>
      <c r="E16" s="294" t="s">
        <v>52</v>
      </c>
      <c r="F16" s="195" t="s">
        <v>125</v>
      </c>
      <c r="G16" s="192">
        <v>20420</v>
      </c>
      <c r="H16" s="305" t="s">
        <v>125</v>
      </c>
      <c r="I16" s="308">
        <v>20420</v>
      </c>
      <c r="J16" s="76"/>
      <c r="K16" s="77"/>
      <c r="L16" s="297" t="s">
        <v>158</v>
      </c>
      <c r="M16" s="300" t="s">
        <v>53</v>
      </c>
      <c r="N16" s="315"/>
    </row>
    <row r="17" spans="1:14" x14ac:dyDescent="0.35">
      <c r="A17" s="288"/>
      <c r="B17" s="78" t="s">
        <v>187</v>
      </c>
      <c r="C17" s="292"/>
      <c r="D17" s="292"/>
      <c r="E17" s="295"/>
      <c r="F17" s="323" t="s">
        <v>130</v>
      </c>
      <c r="G17" s="325">
        <v>22577</v>
      </c>
      <c r="H17" s="306"/>
      <c r="I17" s="309"/>
      <c r="J17" s="196" t="s">
        <v>54</v>
      </c>
      <c r="K17" s="79" t="s">
        <v>188</v>
      </c>
      <c r="L17" s="298"/>
      <c r="M17" s="301"/>
      <c r="N17" s="316"/>
    </row>
    <row r="18" spans="1:14" x14ac:dyDescent="0.35">
      <c r="A18" s="289"/>
      <c r="B18" s="78" t="s">
        <v>189</v>
      </c>
      <c r="C18" s="292"/>
      <c r="D18" s="292"/>
      <c r="E18" s="295"/>
      <c r="F18" s="323"/>
      <c r="G18" s="325"/>
      <c r="H18" s="306"/>
      <c r="I18" s="309"/>
      <c r="J18" s="196" t="s">
        <v>55</v>
      </c>
      <c r="K18" s="80" t="s">
        <v>190</v>
      </c>
      <c r="L18" s="298"/>
      <c r="M18" s="301"/>
      <c r="N18" s="316"/>
    </row>
    <row r="19" spans="1:14" x14ac:dyDescent="0.35">
      <c r="A19" s="290"/>
      <c r="B19" s="81"/>
      <c r="C19" s="293"/>
      <c r="D19" s="293"/>
      <c r="E19" s="296"/>
      <c r="F19" s="193" t="s">
        <v>127</v>
      </c>
      <c r="G19" s="194">
        <v>23272.5</v>
      </c>
      <c r="H19" s="307"/>
      <c r="I19" s="310"/>
      <c r="J19" s="82"/>
      <c r="K19" s="83"/>
      <c r="L19" s="299"/>
      <c r="M19" s="302"/>
      <c r="N19" s="317"/>
    </row>
    <row r="20" spans="1:14" ht="21.75" customHeight="1" x14ac:dyDescent="0.35">
      <c r="A20" s="85"/>
      <c r="B20" s="303" t="s">
        <v>191</v>
      </c>
      <c r="C20" s="303"/>
      <c r="D20" s="303"/>
      <c r="E20" s="303"/>
      <c r="F20" s="303"/>
      <c r="G20" s="303"/>
      <c r="H20" s="304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  <mergeCell ref="L16:L19"/>
    <mergeCell ref="M16:M19"/>
    <mergeCell ref="A12:A15"/>
    <mergeCell ref="G12:G15"/>
    <mergeCell ref="A8:A11"/>
    <mergeCell ref="C8:C11"/>
    <mergeCell ref="D8:D11"/>
    <mergeCell ref="E8:E11"/>
    <mergeCell ref="A16:A19"/>
    <mergeCell ref="C16:C19"/>
    <mergeCell ref="D16:D19"/>
    <mergeCell ref="E16:E19"/>
    <mergeCell ref="H16:H19"/>
    <mergeCell ref="H8:H11"/>
    <mergeCell ref="I8:I11"/>
    <mergeCell ref="L8:L11"/>
    <mergeCell ref="M8:M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BI51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G46" sqref="G46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3" width="12.25" style="56" customWidth="1"/>
    <col min="14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</row>
    <row r="2" spans="1:61" x14ac:dyDescent="0.3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</row>
    <row r="3" spans="1:61" x14ac:dyDescent="0.3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</row>
    <row r="4" spans="1:6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61" ht="33.75" customHeight="1" x14ac:dyDescent="0.3">
      <c r="A5" s="211"/>
      <c r="B5" s="211"/>
      <c r="C5" s="211"/>
      <c r="D5" s="211"/>
      <c r="E5" s="211"/>
      <c r="F5" s="266">
        <v>243527</v>
      </c>
      <c r="G5" s="267"/>
      <c r="H5" s="266">
        <v>243558</v>
      </c>
      <c r="I5" s="267"/>
      <c r="J5" s="266">
        <v>243588</v>
      </c>
      <c r="K5" s="267"/>
      <c r="L5" s="266">
        <v>243619</v>
      </c>
      <c r="M5" s="267"/>
      <c r="N5" s="266">
        <v>243650</v>
      </c>
      <c r="O5" s="267"/>
      <c r="P5" s="266">
        <v>243678</v>
      </c>
      <c r="Q5" s="267"/>
      <c r="R5" s="266">
        <v>243709</v>
      </c>
      <c r="S5" s="267"/>
      <c r="T5" s="266">
        <v>243739</v>
      </c>
      <c r="U5" s="267"/>
      <c r="V5" s="266">
        <v>243770</v>
      </c>
      <c r="W5" s="267"/>
      <c r="X5" s="266">
        <v>243800</v>
      </c>
      <c r="Y5" s="267"/>
      <c r="Z5" s="266">
        <v>243831</v>
      </c>
      <c r="AA5" s="267"/>
      <c r="AB5" s="266">
        <v>243862</v>
      </c>
      <c r="AC5" s="267"/>
      <c r="AD5" s="268" t="s">
        <v>220</v>
      </c>
      <c r="AE5" s="269"/>
      <c r="AF5" s="270"/>
    </row>
    <row r="6" spans="1:61" ht="36" customHeight="1" x14ac:dyDescent="0.3">
      <c r="A6" s="267" t="s">
        <v>3</v>
      </c>
      <c r="B6" s="267" t="s">
        <v>4</v>
      </c>
      <c r="C6" s="275" t="s">
        <v>5</v>
      </c>
      <c r="D6" s="276"/>
      <c r="E6" s="277"/>
      <c r="F6" s="277" t="s">
        <v>6</v>
      </c>
      <c r="G6" s="272" t="s">
        <v>7</v>
      </c>
      <c r="H6" s="272" t="s">
        <v>6</v>
      </c>
      <c r="I6" s="272" t="s">
        <v>7</v>
      </c>
      <c r="J6" s="272" t="s">
        <v>6</v>
      </c>
      <c r="K6" s="275" t="s">
        <v>7</v>
      </c>
      <c r="L6" s="273" t="s">
        <v>6</v>
      </c>
      <c r="M6" s="273" t="s">
        <v>7</v>
      </c>
      <c r="N6" s="273" t="s">
        <v>6</v>
      </c>
      <c r="O6" s="273" t="s">
        <v>7</v>
      </c>
      <c r="P6" s="273" t="s">
        <v>6</v>
      </c>
      <c r="Q6" s="273" t="s">
        <v>7</v>
      </c>
      <c r="R6" s="273" t="s">
        <v>6</v>
      </c>
      <c r="S6" s="273" t="s">
        <v>7</v>
      </c>
      <c r="T6" s="273" t="s">
        <v>6</v>
      </c>
      <c r="U6" s="273" t="s">
        <v>7</v>
      </c>
      <c r="V6" s="273" t="s">
        <v>6</v>
      </c>
      <c r="W6" s="273" t="s">
        <v>7</v>
      </c>
      <c r="X6" s="273" t="s">
        <v>6</v>
      </c>
      <c r="Y6" s="273" t="s">
        <v>7</v>
      </c>
      <c r="Z6" s="273" t="s">
        <v>6</v>
      </c>
      <c r="AA6" s="273" t="s">
        <v>7</v>
      </c>
      <c r="AB6" s="273" t="s">
        <v>6</v>
      </c>
      <c r="AC6" s="273" t="s">
        <v>7</v>
      </c>
      <c r="AD6" s="272" t="s">
        <v>8</v>
      </c>
      <c r="AE6" s="272" t="s">
        <v>9</v>
      </c>
      <c r="AF6" s="278" t="s">
        <v>10</v>
      </c>
    </row>
    <row r="7" spans="1:61" s="5" customFormat="1" ht="54" customHeight="1" x14ac:dyDescent="0.2">
      <c r="A7" s="267"/>
      <c r="B7" s="267"/>
      <c r="C7" s="209" t="s">
        <v>11</v>
      </c>
      <c r="D7" s="210" t="s">
        <v>6</v>
      </c>
      <c r="E7" s="210" t="s">
        <v>7</v>
      </c>
      <c r="F7" s="277"/>
      <c r="G7" s="272"/>
      <c r="H7" s="272"/>
      <c r="I7" s="272"/>
      <c r="J7" s="272"/>
      <c r="K7" s="275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2"/>
      <c r="AE7" s="272"/>
      <c r="AF7" s="27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9577634.5794392526</v>
      </c>
      <c r="AE10" s="16">
        <f>F10+H10+J10+L10+N10+P10+R10+T10+V10+X10+Z10+AB10</f>
        <v>9577634.5794392526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7" si="0">F11+H11+J11+L11+N11+P11+R11+T11+V11+X11+Z11+AB11</f>
        <v>1587538</v>
      </c>
      <c r="AF11" s="23">
        <f t="shared" ref="AF11:AF38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8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/>
      <c r="AE36" s="16"/>
      <c r="AF36" s="23"/>
    </row>
    <row r="37" spans="1:51" x14ac:dyDescent="0.3">
      <c r="A37" s="14"/>
      <c r="B37" s="19"/>
      <c r="C37" s="20"/>
      <c r="D37" s="17"/>
      <c r="E37" s="17"/>
      <c r="F37" s="21"/>
      <c r="G37" s="22"/>
      <c r="H37" s="22"/>
      <c r="I37" s="22"/>
      <c r="J37" s="16"/>
      <c r="K37" s="18"/>
      <c r="L37" s="1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>SUM(F37:AC37)</f>
        <v>0</v>
      </c>
      <c r="AE37" s="16">
        <f t="shared" si="0"/>
        <v>0</v>
      </c>
      <c r="AF37" s="23" t="e">
        <f>AE37/AD37</f>
        <v>#DIV/0!</v>
      </c>
    </row>
    <row r="38" spans="1:51" x14ac:dyDescent="0.3">
      <c r="A38" s="39"/>
      <c r="B38" s="40" t="s">
        <v>26</v>
      </c>
      <c r="C38" s="41"/>
      <c r="D38" s="42"/>
      <c r="E38" s="42"/>
      <c r="F38" s="43"/>
      <c r="G38" s="44"/>
      <c r="H38" s="44"/>
      <c r="I38" s="44"/>
      <c r="J38" s="42"/>
      <c r="K38" s="45"/>
      <c r="L38" s="42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2">
        <f t="shared" si="2"/>
        <v>0</v>
      </c>
      <c r="AE38" s="42">
        <f t="shared" ref="AE38" si="3">F38+H38+J38</f>
        <v>0</v>
      </c>
      <c r="AF38" s="46" t="e">
        <f t="shared" si="1"/>
        <v>#DIV/0!</v>
      </c>
    </row>
    <row r="39" spans="1:51" x14ac:dyDescent="0.3">
      <c r="A39" s="14"/>
      <c r="B39" s="15"/>
      <c r="C39" s="20"/>
      <c r="D39" s="16"/>
      <c r="E39" s="16"/>
      <c r="F39" s="47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/>
      <c r="AE39" s="16"/>
      <c r="AF39" s="23"/>
    </row>
    <row r="40" spans="1:51" s="50" customFormat="1" x14ac:dyDescent="0.3">
      <c r="A40" s="48"/>
      <c r="B40" s="48" t="s">
        <v>27</v>
      </c>
      <c r="C40" s="20">
        <f t="shared" ref="C40:AC40" si="4">SUM(C9:C38)</f>
        <v>109492962.61</v>
      </c>
      <c r="D40" s="20">
        <f t="shared" si="4"/>
        <v>109480962.61</v>
      </c>
      <c r="E40" s="20">
        <f t="shared" si="4"/>
        <v>12000</v>
      </c>
      <c r="F40" s="20">
        <f t="shared" si="4"/>
        <v>6316726.1500000004</v>
      </c>
      <c r="G40" s="20">
        <f t="shared" si="4"/>
        <v>9719.6</v>
      </c>
      <c r="H40" s="20">
        <f t="shared" si="4"/>
        <v>4850277.53</v>
      </c>
      <c r="I40" s="20">
        <f t="shared" si="4"/>
        <v>0</v>
      </c>
      <c r="J40" s="20">
        <f t="shared" si="4"/>
        <v>767706.53990654205</v>
      </c>
      <c r="K40" s="20">
        <f t="shared" si="4"/>
        <v>0</v>
      </c>
      <c r="L40" s="20">
        <f>SUM(L9:L38)</f>
        <v>9708320.5607476644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>SUM(AD9:AD33)</f>
        <v>21575787.770654205</v>
      </c>
      <c r="AE40" s="20">
        <f>SUM(AE9:AE33)</f>
        <v>21566068.170654207</v>
      </c>
      <c r="AF40" s="49">
        <f>AE40/AD40</f>
        <v>0.99954951355179633</v>
      </c>
    </row>
    <row r="41" spans="1:51" s="50" customFormat="1" x14ac:dyDescent="0.3">
      <c r="A41" s="211"/>
      <c r="B41" s="21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</row>
    <row r="42" spans="1:51" x14ac:dyDescent="0.3">
      <c r="A42" s="53"/>
      <c r="B42" s="2" t="s">
        <v>28</v>
      </c>
      <c r="C42" s="2"/>
      <c r="D42" s="54">
        <f>D40</f>
        <v>109480962.61</v>
      </c>
      <c r="E42" s="5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2"/>
      <c r="AE42" s="2"/>
    </row>
    <row r="43" spans="1:51" ht="19.5" thickBot="1" x14ac:dyDescent="0.35">
      <c r="B43" s="50" t="s">
        <v>29</v>
      </c>
      <c r="C43" s="2"/>
      <c r="D43" s="58">
        <f>SUM(D42*0.3)</f>
        <v>32844288.783</v>
      </c>
      <c r="E43" s="59"/>
      <c r="AD43" s="50"/>
      <c r="AE43" s="2"/>
    </row>
    <row r="44" spans="1:51" ht="19.5" thickTop="1" x14ac:dyDescent="0.3">
      <c r="C44" s="2"/>
      <c r="D44" s="2"/>
      <c r="E44" s="60"/>
      <c r="AD44" s="2"/>
      <c r="AE44" s="2"/>
      <c r="AF44" s="61"/>
    </row>
    <row r="45" spans="1:51" x14ac:dyDescent="0.3">
      <c r="B45" s="2" t="s">
        <v>221</v>
      </c>
      <c r="C45" s="2"/>
      <c r="D45" s="59">
        <f>SUM(AE40)</f>
        <v>21566068.170654207</v>
      </c>
      <c r="E45" s="61"/>
      <c r="L45" s="20"/>
    </row>
    <row r="46" spans="1:51" x14ac:dyDescent="0.3">
      <c r="B46" s="50" t="s">
        <v>30</v>
      </c>
      <c r="D46" s="62">
        <f>SUM(D45/D42)</f>
        <v>0.19698464149861578</v>
      </c>
    </row>
    <row r="48" spans="1:51" s="56" customFormat="1" x14ac:dyDescent="0.3">
      <c r="A48" s="2"/>
      <c r="B48" s="2" t="s">
        <v>31</v>
      </c>
      <c r="C48" s="2"/>
      <c r="D48" s="60">
        <f>D45-D43</f>
        <v>-11278220.612345792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51" spans="1:61" s="56" customFormat="1" x14ac:dyDescent="0.3">
      <c r="A51" s="2"/>
      <c r="B51" s="2"/>
      <c r="C51" s="12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34"/>
  <sheetViews>
    <sheetView topLeftCell="A16" zoomScale="60" zoomScaleNormal="60" workbookViewId="0">
      <selection activeCell="H30" sqref="H30:H33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79" t="s">
        <v>202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23" t="s">
        <v>32</v>
      </c>
    </row>
    <row r="3" spans="1:14" x14ac:dyDescent="0.35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14" x14ac:dyDescent="0.35">
      <c r="A4" s="279" t="s">
        <v>203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</row>
    <row r="5" spans="1:14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</row>
    <row r="6" spans="1:14" ht="42" x14ac:dyDescent="0.35">
      <c r="A6" s="342" t="s">
        <v>33</v>
      </c>
      <c r="B6" s="280" t="s">
        <v>34</v>
      </c>
      <c r="C6" s="65" t="s">
        <v>35</v>
      </c>
      <c r="D6" s="66" t="s">
        <v>36</v>
      </c>
      <c r="E6" s="280" t="s">
        <v>37</v>
      </c>
      <c r="F6" s="280" t="s">
        <v>38</v>
      </c>
      <c r="G6" s="280"/>
      <c r="H6" s="282" t="s">
        <v>39</v>
      </c>
      <c r="I6" s="282"/>
      <c r="J6" s="283" t="s">
        <v>40</v>
      </c>
      <c r="K6" s="283" t="s">
        <v>41</v>
      </c>
      <c r="L6" s="284" t="s">
        <v>42</v>
      </c>
      <c r="M6" s="285" t="s">
        <v>43</v>
      </c>
      <c r="N6" s="286"/>
    </row>
    <row r="7" spans="1:14" ht="63" x14ac:dyDescent="0.35">
      <c r="A7" s="330"/>
      <c r="B7" s="281"/>
      <c r="C7" s="68" t="s">
        <v>44</v>
      </c>
      <c r="D7" s="69" t="s">
        <v>45</v>
      </c>
      <c r="E7" s="281"/>
      <c r="F7" s="221" t="s">
        <v>46</v>
      </c>
      <c r="G7" s="212" t="s">
        <v>47</v>
      </c>
      <c r="H7" s="71" t="s">
        <v>48</v>
      </c>
      <c r="I7" s="72" t="s">
        <v>49</v>
      </c>
      <c r="J7" s="281"/>
      <c r="K7" s="281"/>
      <c r="L7" s="284"/>
      <c r="M7" s="224" t="s">
        <v>50</v>
      </c>
      <c r="N7" s="74" t="s">
        <v>51</v>
      </c>
    </row>
    <row r="8" spans="1:14" ht="21" customHeight="1" x14ac:dyDescent="0.35">
      <c r="A8" s="287">
        <v>1</v>
      </c>
      <c r="B8" s="75" t="s">
        <v>195</v>
      </c>
      <c r="C8" s="291">
        <v>12000</v>
      </c>
      <c r="D8" s="291">
        <v>12840</v>
      </c>
      <c r="E8" s="294" t="s">
        <v>52</v>
      </c>
      <c r="F8" s="305" t="s">
        <v>196</v>
      </c>
      <c r="G8" s="308">
        <v>12840</v>
      </c>
      <c r="H8" s="305" t="s">
        <v>196</v>
      </c>
      <c r="I8" s="308">
        <v>12840</v>
      </c>
      <c r="J8" s="76"/>
      <c r="K8" s="77"/>
      <c r="L8" s="297" t="s">
        <v>222</v>
      </c>
      <c r="M8" s="300" t="s">
        <v>53</v>
      </c>
      <c r="N8" s="300"/>
    </row>
    <row r="9" spans="1:14" x14ac:dyDescent="0.35">
      <c r="A9" s="288"/>
      <c r="B9" s="78" t="s">
        <v>197</v>
      </c>
      <c r="C9" s="292"/>
      <c r="D9" s="292"/>
      <c r="E9" s="295"/>
      <c r="F9" s="306"/>
      <c r="G9" s="309"/>
      <c r="H9" s="306"/>
      <c r="I9" s="309"/>
      <c r="J9" s="219" t="s">
        <v>54</v>
      </c>
      <c r="K9" s="79" t="s">
        <v>198</v>
      </c>
      <c r="L9" s="298"/>
      <c r="M9" s="301"/>
      <c r="N9" s="301"/>
    </row>
    <row r="10" spans="1:14" x14ac:dyDescent="0.35">
      <c r="A10" s="289"/>
      <c r="B10" s="78"/>
      <c r="C10" s="292"/>
      <c r="D10" s="292"/>
      <c r="E10" s="295"/>
      <c r="F10" s="213" t="s">
        <v>199</v>
      </c>
      <c r="G10" s="215">
        <v>13963.5</v>
      </c>
      <c r="H10" s="306"/>
      <c r="I10" s="309"/>
      <c r="J10" s="219" t="s">
        <v>55</v>
      </c>
      <c r="K10" s="80" t="s">
        <v>200</v>
      </c>
      <c r="L10" s="298"/>
      <c r="M10" s="301"/>
      <c r="N10" s="301"/>
    </row>
    <row r="11" spans="1:14" x14ac:dyDescent="0.35">
      <c r="A11" s="290"/>
      <c r="B11" s="81"/>
      <c r="C11" s="293"/>
      <c r="D11" s="293"/>
      <c r="E11" s="296"/>
      <c r="F11" s="214" t="s">
        <v>201</v>
      </c>
      <c r="G11" s="216">
        <v>17655</v>
      </c>
      <c r="H11" s="307"/>
      <c r="I11" s="310"/>
      <c r="J11" s="82"/>
      <c r="K11" s="83"/>
      <c r="L11" s="299"/>
      <c r="M11" s="302"/>
      <c r="N11" s="302"/>
    </row>
    <row r="12" spans="1:14" ht="21.75" customHeight="1" x14ac:dyDescent="0.35">
      <c r="A12" s="85"/>
      <c r="B12" s="303" t="s">
        <v>58</v>
      </c>
      <c r="C12" s="303"/>
      <c r="D12" s="303"/>
      <c r="E12" s="303"/>
      <c r="F12" s="303"/>
      <c r="G12" s="303"/>
      <c r="H12" s="304"/>
      <c r="I12" s="86">
        <f>SUM(I8:I11)</f>
        <v>12840</v>
      </c>
      <c r="J12" s="87"/>
      <c r="K12" s="88"/>
      <c r="L12" s="89"/>
      <c r="M12" s="90"/>
      <c r="N12" s="91"/>
    </row>
    <row r="18" spans="1:14" x14ac:dyDescent="0.35">
      <c r="A18" s="279" t="s">
        <v>217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23" t="s">
        <v>32</v>
      </c>
    </row>
    <row r="19" spans="1:14" x14ac:dyDescent="0.35">
      <c r="A19" s="279" t="s">
        <v>2</v>
      </c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</row>
    <row r="20" spans="1:14" x14ac:dyDescent="0.35">
      <c r="A20" s="279" t="s">
        <v>203</v>
      </c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</row>
    <row r="22" spans="1:14" ht="42" x14ac:dyDescent="0.35">
      <c r="A22" s="342" t="s">
        <v>33</v>
      </c>
      <c r="B22" s="280" t="s">
        <v>34</v>
      </c>
      <c r="C22" s="65" t="s">
        <v>35</v>
      </c>
      <c r="D22" s="66" t="s">
        <v>36</v>
      </c>
      <c r="E22" s="280" t="s">
        <v>37</v>
      </c>
      <c r="F22" s="280" t="s">
        <v>38</v>
      </c>
      <c r="G22" s="280"/>
      <c r="H22" s="282" t="s">
        <v>39</v>
      </c>
      <c r="I22" s="282"/>
      <c r="J22" s="283" t="s">
        <v>40</v>
      </c>
      <c r="K22" s="283" t="s">
        <v>41</v>
      </c>
      <c r="L22" s="284" t="s">
        <v>42</v>
      </c>
      <c r="M22" s="285" t="s">
        <v>43</v>
      </c>
      <c r="N22" s="286"/>
    </row>
    <row r="23" spans="1:14" ht="63" x14ac:dyDescent="0.35">
      <c r="A23" s="330"/>
      <c r="B23" s="281"/>
      <c r="C23" s="68" t="s">
        <v>44</v>
      </c>
      <c r="D23" s="92" t="s">
        <v>45</v>
      </c>
      <c r="E23" s="281"/>
      <c r="F23" s="221" t="s">
        <v>46</v>
      </c>
      <c r="G23" s="212" t="s">
        <v>47</v>
      </c>
      <c r="H23" s="71" t="s">
        <v>48</v>
      </c>
      <c r="I23" s="72" t="s">
        <v>49</v>
      </c>
      <c r="J23" s="281"/>
      <c r="K23" s="281"/>
      <c r="L23" s="284"/>
      <c r="M23" s="224" t="s">
        <v>50</v>
      </c>
      <c r="N23" s="74" t="s">
        <v>51</v>
      </c>
    </row>
    <row r="24" spans="1:14" x14ac:dyDescent="0.35">
      <c r="A24" s="287">
        <v>1</v>
      </c>
      <c r="B24" s="77" t="s">
        <v>204</v>
      </c>
      <c r="C24" s="319">
        <v>11214000</v>
      </c>
      <c r="D24" s="319">
        <v>11665818</v>
      </c>
      <c r="E24" s="339" t="s">
        <v>56</v>
      </c>
      <c r="F24" s="217" t="s">
        <v>205</v>
      </c>
      <c r="G24" s="212">
        <v>9449900</v>
      </c>
      <c r="H24" s="333" t="s">
        <v>205</v>
      </c>
      <c r="I24" s="308">
        <v>9447043</v>
      </c>
      <c r="J24" s="218"/>
      <c r="K24" s="218"/>
      <c r="L24" s="351" t="s">
        <v>192</v>
      </c>
      <c r="M24" s="300" t="s">
        <v>53</v>
      </c>
      <c r="N24" s="346"/>
    </row>
    <row r="25" spans="1:14" x14ac:dyDescent="0.35">
      <c r="A25" s="288"/>
      <c r="B25" s="80" t="s">
        <v>179</v>
      </c>
      <c r="C25" s="320"/>
      <c r="D25" s="320"/>
      <c r="E25" s="340"/>
      <c r="F25" s="213" t="s">
        <v>206</v>
      </c>
      <c r="G25" s="215">
        <v>9570000</v>
      </c>
      <c r="H25" s="343"/>
      <c r="I25" s="309"/>
      <c r="J25" s="219"/>
      <c r="K25" s="79"/>
      <c r="L25" s="352"/>
      <c r="M25" s="349"/>
      <c r="N25" s="347"/>
    </row>
    <row r="26" spans="1:14" x14ac:dyDescent="0.35">
      <c r="A26" s="288"/>
      <c r="B26" s="80" t="s">
        <v>207</v>
      </c>
      <c r="C26" s="320"/>
      <c r="D26" s="320"/>
      <c r="E26" s="340"/>
      <c r="F26" s="323" t="s">
        <v>208</v>
      </c>
      <c r="G26" s="325">
        <v>10188000</v>
      </c>
      <c r="H26" s="334"/>
      <c r="I26" s="309"/>
      <c r="J26" s="219" t="s">
        <v>54</v>
      </c>
      <c r="K26" s="79" t="s">
        <v>209</v>
      </c>
      <c r="L26" s="352"/>
      <c r="M26" s="349"/>
      <c r="N26" s="347"/>
    </row>
    <row r="27" spans="1:14" x14ac:dyDescent="0.35">
      <c r="A27" s="288"/>
      <c r="B27" s="80"/>
      <c r="C27" s="320"/>
      <c r="D27" s="320"/>
      <c r="E27" s="340"/>
      <c r="F27" s="323"/>
      <c r="G27" s="325"/>
      <c r="H27" s="334"/>
      <c r="I27" s="309"/>
      <c r="J27" s="219" t="s">
        <v>55</v>
      </c>
      <c r="K27" s="80" t="s">
        <v>210</v>
      </c>
      <c r="L27" s="352"/>
      <c r="M27" s="349"/>
      <c r="N27" s="347"/>
    </row>
    <row r="28" spans="1:14" x14ac:dyDescent="0.35">
      <c r="A28" s="288"/>
      <c r="B28" s="80"/>
      <c r="C28" s="320"/>
      <c r="D28" s="320"/>
      <c r="E28" s="340"/>
      <c r="F28" s="213" t="s">
        <v>211</v>
      </c>
      <c r="G28" s="215">
        <v>10256919</v>
      </c>
      <c r="H28" s="334"/>
      <c r="I28" s="309"/>
      <c r="J28" s="219"/>
      <c r="K28" s="80"/>
      <c r="L28" s="352"/>
      <c r="M28" s="349"/>
      <c r="N28" s="347"/>
    </row>
    <row r="29" spans="1:14" x14ac:dyDescent="0.35">
      <c r="A29" s="290"/>
      <c r="B29" s="83"/>
      <c r="C29" s="320"/>
      <c r="D29" s="320"/>
      <c r="E29" s="341"/>
      <c r="F29" s="214" t="s">
        <v>76</v>
      </c>
      <c r="G29" s="216">
        <v>11638000</v>
      </c>
      <c r="H29" s="335"/>
      <c r="I29" s="310"/>
      <c r="J29" s="220"/>
      <c r="K29" s="220"/>
      <c r="L29" s="353"/>
      <c r="M29" s="350"/>
      <c r="N29" s="348"/>
    </row>
    <row r="30" spans="1:14" x14ac:dyDescent="0.35">
      <c r="A30" s="288">
        <v>2</v>
      </c>
      <c r="B30" s="186" t="s">
        <v>212</v>
      </c>
      <c r="C30" s="319">
        <v>934500</v>
      </c>
      <c r="D30" s="319">
        <v>997718</v>
      </c>
      <c r="E30" s="294" t="s">
        <v>56</v>
      </c>
      <c r="F30" s="306" t="s">
        <v>208</v>
      </c>
      <c r="G30" s="309">
        <v>928800</v>
      </c>
      <c r="H30" s="306" t="s">
        <v>208</v>
      </c>
      <c r="I30" s="309">
        <v>928020</v>
      </c>
      <c r="J30" s="187"/>
      <c r="K30" s="187"/>
      <c r="L30" s="297" t="s">
        <v>218</v>
      </c>
      <c r="M30" s="300" t="s">
        <v>53</v>
      </c>
      <c r="N30" s="300"/>
    </row>
    <row r="31" spans="1:14" x14ac:dyDescent="0.35">
      <c r="A31" s="288"/>
      <c r="B31" s="78" t="s">
        <v>213</v>
      </c>
      <c r="C31" s="320"/>
      <c r="D31" s="320"/>
      <c r="E31" s="295"/>
      <c r="F31" s="306"/>
      <c r="G31" s="309"/>
      <c r="H31" s="306"/>
      <c r="I31" s="309"/>
      <c r="J31" s="219" t="s">
        <v>57</v>
      </c>
      <c r="K31" s="79" t="s">
        <v>214</v>
      </c>
      <c r="L31" s="298"/>
      <c r="M31" s="301"/>
      <c r="N31" s="301"/>
    </row>
    <row r="32" spans="1:14" x14ac:dyDescent="0.35">
      <c r="A32" s="288"/>
      <c r="B32" s="78" t="s">
        <v>215</v>
      </c>
      <c r="C32" s="320"/>
      <c r="D32" s="320"/>
      <c r="E32" s="295"/>
      <c r="F32" s="306"/>
      <c r="G32" s="309"/>
      <c r="H32" s="306"/>
      <c r="I32" s="309"/>
      <c r="J32" s="219" t="s">
        <v>55</v>
      </c>
      <c r="K32" s="80" t="s">
        <v>210</v>
      </c>
      <c r="L32" s="298"/>
      <c r="M32" s="301"/>
      <c r="N32" s="301"/>
    </row>
    <row r="33" spans="1:14" x14ac:dyDescent="0.35">
      <c r="A33" s="290"/>
      <c r="B33" s="83" t="s">
        <v>216</v>
      </c>
      <c r="C33" s="320"/>
      <c r="D33" s="320"/>
      <c r="E33" s="296"/>
      <c r="F33" s="307"/>
      <c r="G33" s="310"/>
      <c r="H33" s="307"/>
      <c r="I33" s="310"/>
      <c r="J33" s="222"/>
      <c r="K33" s="95"/>
      <c r="L33" s="299"/>
      <c r="M33" s="302"/>
      <c r="N33" s="302"/>
    </row>
    <row r="34" spans="1:14" ht="21" customHeight="1" x14ac:dyDescent="0.35">
      <c r="A34" s="85"/>
      <c r="B34" s="344" t="s">
        <v>138</v>
      </c>
      <c r="C34" s="344"/>
      <c r="D34" s="344"/>
      <c r="E34" s="344"/>
      <c r="F34" s="344"/>
      <c r="G34" s="344"/>
      <c r="H34" s="345"/>
      <c r="I34" s="86">
        <f>SUM(I24:I33)</f>
        <v>10375063</v>
      </c>
      <c r="J34" s="96"/>
      <c r="K34" s="97"/>
      <c r="L34" s="89"/>
      <c r="M34" s="90"/>
      <c r="N34" s="91"/>
    </row>
  </sheetData>
  <mergeCells count="59">
    <mergeCell ref="N30:N33"/>
    <mergeCell ref="N24:N29"/>
    <mergeCell ref="M24:M29"/>
    <mergeCell ref="L24:L29"/>
    <mergeCell ref="H30:H33"/>
    <mergeCell ref="I30:I33"/>
    <mergeCell ref="B34:H34"/>
    <mergeCell ref="A18:M18"/>
    <mergeCell ref="A19:M19"/>
    <mergeCell ref="A20:M20"/>
    <mergeCell ref="L22:L23"/>
    <mergeCell ref="M22:N22"/>
    <mergeCell ref="L30:L33"/>
    <mergeCell ref="M30:M33"/>
    <mergeCell ref="A30:A33"/>
    <mergeCell ref="C30:C33"/>
    <mergeCell ref="D30:D33"/>
    <mergeCell ref="E30:E33"/>
    <mergeCell ref="F30:F33"/>
    <mergeCell ref="G30:G33"/>
    <mergeCell ref="A24:A29"/>
    <mergeCell ref="C24:C29"/>
    <mergeCell ref="D24:D29"/>
    <mergeCell ref="E24:E29"/>
    <mergeCell ref="H24:H29"/>
    <mergeCell ref="I24:I29"/>
    <mergeCell ref="F26:F27"/>
    <mergeCell ref="G26:G27"/>
    <mergeCell ref="A22:A23"/>
    <mergeCell ref="B22:B23"/>
    <mergeCell ref="E22:E23"/>
    <mergeCell ref="F22:G22"/>
    <mergeCell ref="H22:I22"/>
    <mergeCell ref="J22:J23"/>
    <mergeCell ref="B12:H12"/>
    <mergeCell ref="F8:F9"/>
    <mergeCell ref="G8:G9"/>
    <mergeCell ref="K22:K23"/>
    <mergeCell ref="I8:I11"/>
    <mergeCell ref="L8:L11"/>
    <mergeCell ref="M8:M11"/>
    <mergeCell ref="N8:N11"/>
    <mergeCell ref="L6:L7"/>
    <mergeCell ref="M6:N6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2CDC14"/>
    <pageSetUpPr fitToPage="1"/>
  </sheetPr>
  <dimension ref="A1:W114"/>
  <sheetViews>
    <sheetView view="pageBreakPreview" topLeftCell="E21" zoomScale="60" zoomScaleNormal="85" workbookViewId="0">
      <selection activeCell="O102" sqref="O102"/>
    </sheetView>
  </sheetViews>
  <sheetFormatPr defaultColWidth="8.75" defaultRowHeight="18" x14ac:dyDescent="0.25"/>
  <cols>
    <col min="1" max="1" width="6.625" style="108" customWidth="1"/>
    <col min="2" max="2" width="42" style="108" customWidth="1"/>
    <col min="3" max="4" width="12.625" style="114" customWidth="1"/>
    <col min="5" max="5" width="12.625" style="108" customWidth="1"/>
    <col min="6" max="6" width="23" style="108" customWidth="1"/>
    <col min="7" max="7" width="13.375" style="114" bestFit="1" customWidth="1"/>
    <col min="8" max="8" width="20.25" style="108" customWidth="1"/>
    <col min="9" max="9" width="17.25" style="114" customWidth="1"/>
    <col min="10" max="10" width="18.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7.25" style="108" customWidth="1"/>
    <col min="20" max="20" width="0.625" style="108" customWidth="1"/>
    <col min="21" max="21" width="17.25" style="108" customWidth="1"/>
    <col min="22" max="22" width="19.375" style="108" customWidth="1"/>
    <col min="23" max="16384" width="8.75" style="108"/>
  </cols>
  <sheetData>
    <row r="1" spans="1:21" s="103" customFormat="1" ht="18.75" x14ac:dyDescent="0.2">
      <c r="A1" s="374" t="s">
        <v>59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</row>
    <row r="2" spans="1:21" s="103" customFormat="1" ht="18.75" x14ac:dyDescent="0.2">
      <c r="A2" s="374" t="s">
        <v>2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</row>
    <row r="3" spans="1:21" s="103" customFormat="1" ht="18.75" x14ac:dyDescent="0.2">
      <c r="A3" s="374" t="s">
        <v>224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</row>
    <row r="6" spans="1:21" s="103" customFormat="1" ht="18.75" x14ac:dyDescent="0.2">
      <c r="A6" s="375" t="s">
        <v>33</v>
      </c>
      <c r="B6" s="375" t="s">
        <v>60</v>
      </c>
      <c r="C6" s="376" t="s">
        <v>61</v>
      </c>
      <c r="D6" s="376" t="s">
        <v>62</v>
      </c>
      <c r="E6" s="377" t="s">
        <v>37</v>
      </c>
      <c r="F6" s="378" t="s">
        <v>38</v>
      </c>
      <c r="G6" s="378"/>
      <c r="H6" s="379" t="s">
        <v>63</v>
      </c>
      <c r="I6" s="379"/>
      <c r="J6" s="379" t="s">
        <v>64</v>
      </c>
      <c r="K6" s="379" t="s">
        <v>65</v>
      </c>
      <c r="L6" s="370" t="s">
        <v>66</v>
      </c>
      <c r="M6" s="371" t="s">
        <v>43</v>
      </c>
      <c r="N6" s="372"/>
      <c r="O6" s="373" t="s">
        <v>67</v>
      </c>
      <c r="P6" s="373" t="s">
        <v>68</v>
      </c>
    </row>
    <row r="7" spans="1:21" s="103" customFormat="1" ht="37.5" x14ac:dyDescent="0.2">
      <c r="A7" s="375"/>
      <c r="B7" s="375"/>
      <c r="C7" s="376"/>
      <c r="D7" s="376"/>
      <c r="E7" s="377"/>
      <c r="F7" s="105" t="s">
        <v>46</v>
      </c>
      <c r="G7" s="104" t="s">
        <v>69</v>
      </c>
      <c r="H7" s="104" t="s">
        <v>48</v>
      </c>
      <c r="I7" s="104" t="s">
        <v>70</v>
      </c>
      <c r="J7" s="379"/>
      <c r="K7" s="379"/>
      <c r="L7" s="370"/>
      <c r="M7" s="106" t="s">
        <v>50</v>
      </c>
      <c r="N7" s="107" t="s">
        <v>51</v>
      </c>
      <c r="O7" s="373"/>
      <c r="P7" s="373"/>
    </row>
    <row r="8" spans="1:21" ht="24" customHeight="1" x14ac:dyDescent="0.25">
      <c r="A8" s="287">
        <v>1</v>
      </c>
      <c r="B8" s="75" t="s">
        <v>81</v>
      </c>
      <c r="C8" s="291">
        <v>12000</v>
      </c>
      <c r="D8" s="291">
        <v>10400.02</v>
      </c>
      <c r="E8" s="294" t="s">
        <v>52</v>
      </c>
      <c r="F8" s="305" t="s">
        <v>72</v>
      </c>
      <c r="G8" s="308">
        <v>10399.969999999999</v>
      </c>
      <c r="H8" s="305" t="s">
        <v>72</v>
      </c>
      <c r="I8" s="308">
        <v>10399.969999999999</v>
      </c>
      <c r="J8" s="76"/>
      <c r="K8" s="77"/>
      <c r="L8" s="297" t="s">
        <v>71</v>
      </c>
      <c r="M8" s="327"/>
      <c r="N8" s="300" t="s">
        <v>53</v>
      </c>
      <c r="O8" s="354">
        <v>243527</v>
      </c>
      <c r="P8" s="357" t="s">
        <v>117</v>
      </c>
      <c r="S8" s="109"/>
      <c r="U8" s="110"/>
    </row>
    <row r="9" spans="1:21" ht="24" customHeight="1" x14ac:dyDescent="0.35">
      <c r="A9" s="288"/>
      <c r="B9" s="78" t="s">
        <v>82</v>
      </c>
      <c r="C9" s="292"/>
      <c r="D9" s="292"/>
      <c r="E9" s="295"/>
      <c r="F9" s="306"/>
      <c r="G9" s="309"/>
      <c r="H9" s="306"/>
      <c r="I9" s="309"/>
      <c r="J9" s="126" t="s">
        <v>54</v>
      </c>
      <c r="K9" s="79" t="s">
        <v>119</v>
      </c>
      <c r="L9" s="298"/>
      <c r="M9" s="328"/>
      <c r="N9" s="301"/>
      <c r="O9" s="355"/>
      <c r="P9" s="358"/>
      <c r="S9" s="109"/>
      <c r="U9" s="110"/>
    </row>
    <row r="10" spans="1:21" ht="21" x14ac:dyDescent="0.25">
      <c r="A10" s="289"/>
      <c r="B10" s="78"/>
      <c r="C10" s="292"/>
      <c r="D10" s="292"/>
      <c r="E10" s="295"/>
      <c r="F10" s="130" t="s">
        <v>83</v>
      </c>
      <c r="G10" s="132">
        <v>11200</v>
      </c>
      <c r="H10" s="306"/>
      <c r="I10" s="309"/>
      <c r="J10" s="126" t="s">
        <v>55</v>
      </c>
      <c r="K10" s="80" t="s">
        <v>84</v>
      </c>
      <c r="L10" s="298"/>
      <c r="M10" s="328"/>
      <c r="N10" s="301"/>
      <c r="O10" s="355"/>
      <c r="P10" s="358"/>
      <c r="S10" s="109"/>
      <c r="U10" s="110"/>
    </row>
    <row r="11" spans="1:21" ht="21" x14ac:dyDescent="0.25">
      <c r="A11" s="290"/>
      <c r="B11" s="81"/>
      <c r="C11" s="293"/>
      <c r="D11" s="293"/>
      <c r="E11" s="296"/>
      <c r="F11" s="131" t="s">
        <v>85</v>
      </c>
      <c r="G11" s="133">
        <v>13160</v>
      </c>
      <c r="H11" s="307"/>
      <c r="I11" s="310"/>
      <c r="J11" s="82"/>
      <c r="K11" s="83"/>
      <c r="L11" s="299"/>
      <c r="M11" s="329"/>
      <c r="N11" s="302"/>
      <c r="O11" s="356"/>
      <c r="P11" s="359"/>
      <c r="S11" s="109"/>
      <c r="U11" s="110"/>
    </row>
    <row r="12" spans="1:21" ht="24" customHeight="1" x14ac:dyDescent="0.25">
      <c r="A12" s="287">
        <v>2</v>
      </c>
      <c r="B12" s="75" t="s">
        <v>86</v>
      </c>
      <c r="C12" s="291">
        <v>146000</v>
      </c>
      <c r="D12" s="291">
        <v>101864</v>
      </c>
      <c r="E12" s="294" t="s">
        <v>52</v>
      </c>
      <c r="F12" s="305" t="s">
        <v>87</v>
      </c>
      <c r="G12" s="308">
        <v>101864</v>
      </c>
      <c r="H12" s="305" t="s">
        <v>87</v>
      </c>
      <c r="I12" s="308">
        <v>101864</v>
      </c>
      <c r="J12" s="76"/>
      <c r="K12" s="77"/>
      <c r="L12" s="297" t="s">
        <v>71</v>
      </c>
      <c r="M12" s="300" t="s">
        <v>53</v>
      </c>
      <c r="N12" s="315"/>
      <c r="O12" s="354">
        <v>243527</v>
      </c>
      <c r="P12" s="357" t="s">
        <v>117</v>
      </c>
      <c r="S12" s="109"/>
      <c r="U12" s="110"/>
    </row>
    <row r="13" spans="1:21" ht="24" customHeight="1" x14ac:dyDescent="0.35">
      <c r="A13" s="288"/>
      <c r="B13" s="78" t="s">
        <v>88</v>
      </c>
      <c r="C13" s="292"/>
      <c r="D13" s="292"/>
      <c r="E13" s="295"/>
      <c r="F13" s="306"/>
      <c r="G13" s="309"/>
      <c r="H13" s="306"/>
      <c r="I13" s="309"/>
      <c r="J13" s="126" t="s">
        <v>54</v>
      </c>
      <c r="K13" s="79" t="s">
        <v>89</v>
      </c>
      <c r="L13" s="298"/>
      <c r="M13" s="301"/>
      <c r="N13" s="316"/>
      <c r="O13" s="355"/>
      <c r="P13" s="358"/>
      <c r="S13" s="109"/>
      <c r="U13" s="110"/>
    </row>
    <row r="14" spans="1:21" ht="21" x14ac:dyDescent="0.25">
      <c r="A14" s="289"/>
      <c r="B14" s="78" t="s">
        <v>90</v>
      </c>
      <c r="C14" s="292"/>
      <c r="D14" s="292"/>
      <c r="E14" s="295"/>
      <c r="F14" s="130" t="s">
        <v>91</v>
      </c>
      <c r="G14" s="132">
        <v>145520</v>
      </c>
      <c r="H14" s="306"/>
      <c r="I14" s="309"/>
      <c r="J14" s="126" t="s">
        <v>55</v>
      </c>
      <c r="K14" s="80" t="s">
        <v>92</v>
      </c>
      <c r="L14" s="298"/>
      <c r="M14" s="301"/>
      <c r="N14" s="316"/>
      <c r="O14" s="355"/>
      <c r="P14" s="358"/>
      <c r="S14" s="109"/>
      <c r="U14" s="110"/>
    </row>
    <row r="15" spans="1:21" ht="24" customHeight="1" x14ac:dyDescent="0.25">
      <c r="A15" s="290"/>
      <c r="B15" s="81"/>
      <c r="C15" s="293"/>
      <c r="D15" s="293"/>
      <c r="E15" s="296"/>
      <c r="F15" s="131" t="s">
        <v>93</v>
      </c>
      <c r="G15" s="133">
        <v>154080</v>
      </c>
      <c r="H15" s="307"/>
      <c r="I15" s="310"/>
      <c r="J15" s="82"/>
      <c r="K15" s="83"/>
      <c r="L15" s="299"/>
      <c r="M15" s="302"/>
      <c r="N15" s="317"/>
      <c r="O15" s="356"/>
      <c r="P15" s="359"/>
      <c r="S15" s="109"/>
      <c r="U15" s="110"/>
    </row>
    <row r="16" spans="1:21" ht="24" customHeight="1" x14ac:dyDescent="0.25">
      <c r="A16" s="287">
        <v>3</v>
      </c>
      <c r="B16" s="75" t="s">
        <v>94</v>
      </c>
      <c r="C16" s="291">
        <v>322000</v>
      </c>
      <c r="D16" s="291">
        <v>344489.71</v>
      </c>
      <c r="E16" s="294" t="s">
        <v>52</v>
      </c>
      <c r="F16" s="305" t="s">
        <v>73</v>
      </c>
      <c r="G16" s="308">
        <v>337599.98</v>
      </c>
      <c r="H16" s="305" t="s">
        <v>73</v>
      </c>
      <c r="I16" s="308">
        <v>337599.98</v>
      </c>
      <c r="J16" s="76"/>
      <c r="K16" s="77"/>
      <c r="L16" s="297" t="s">
        <v>74</v>
      </c>
      <c r="M16" s="300" t="s">
        <v>53</v>
      </c>
      <c r="N16" s="300"/>
      <c r="O16" s="354">
        <v>243527</v>
      </c>
      <c r="P16" s="357" t="s">
        <v>117</v>
      </c>
      <c r="S16" s="109"/>
      <c r="U16" s="110"/>
    </row>
    <row r="17" spans="1:23" ht="24" customHeight="1" x14ac:dyDescent="0.35">
      <c r="A17" s="288"/>
      <c r="B17" s="78" t="s">
        <v>75</v>
      </c>
      <c r="C17" s="292"/>
      <c r="D17" s="292"/>
      <c r="E17" s="295"/>
      <c r="F17" s="306"/>
      <c r="G17" s="309"/>
      <c r="H17" s="306"/>
      <c r="I17" s="309"/>
      <c r="J17" s="126" t="s">
        <v>57</v>
      </c>
      <c r="K17" s="79" t="s">
        <v>95</v>
      </c>
      <c r="L17" s="298"/>
      <c r="M17" s="301"/>
      <c r="N17" s="301"/>
      <c r="O17" s="355"/>
      <c r="P17" s="358"/>
      <c r="S17" s="109"/>
      <c r="U17" s="110"/>
    </row>
    <row r="18" spans="1:23" ht="21" x14ac:dyDescent="0.25">
      <c r="A18" s="289"/>
      <c r="B18" s="78" t="s">
        <v>96</v>
      </c>
      <c r="C18" s="292"/>
      <c r="D18" s="292"/>
      <c r="E18" s="295"/>
      <c r="F18" s="306"/>
      <c r="G18" s="309"/>
      <c r="H18" s="306"/>
      <c r="I18" s="309"/>
      <c r="J18" s="126" t="s">
        <v>55</v>
      </c>
      <c r="K18" s="80" t="s">
        <v>97</v>
      </c>
      <c r="L18" s="298"/>
      <c r="M18" s="301"/>
      <c r="N18" s="301"/>
      <c r="O18" s="355"/>
      <c r="P18" s="358"/>
      <c r="S18" s="109"/>
      <c r="U18" s="110"/>
    </row>
    <row r="19" spans="1:23" ht="24" customHeight="1" x14ac:dyDescent="0.25">
      <c r="A19" s="290"/>
      <c r="B19" s="81"/>
      <c r="C19" s="293"/>
      <c r="D19" s="293"/>
      <c r="E19" s="296"/>
      <c r="F19" s="307"/>
      <c r="G19" s="310"/>
      <c r="H19" s="307"/>
      <c r="I19" s="310"/>
      <c r="J19" s="82"/>
      <c r="K19" s="83"/>
      <c r="L19" s="299"/>
      <c r="M19" s="302"/>
      <c r="N19" s="302"/>
      <c r="O19" s="356"/>
      <c r="P19" s="359"/>
    </row>
    <row r="20" spans="1:23" ht="42" x14ac:dyDescent="0.25">
      <c r="A20" s="287">
        <v>4</v>
      </c>
      <c r="B20" s="75" t="s">
        <v>98</v>
      </c>
      <c r="C20" s="291">
        <v>29900</v>
      </c>
      <c r="D20" s="291">
        <v>31993</v>
      </c>
      <c r="E20" s="294" t="s">
        <v>52</v>
      </c>
      <c r="F20" s="127" t="s">
        <v>99</v>
      </c>
      <c r="G20" s="128">
        <v>31993</v>
      </c>
      <c r="H20" s="305" t="s">
        <v>99</v>
      </c>
      <c r="I20" s="308">
        <v>31993</v>
      </c>
      <c r="J20" s="76"/>
      <c r="K20" s="77"/>
      <c r="L20" s="297" t="s">
        <v>115</v>
      </c>
      <c r="M20" s="300" t="s">
        <v>53</v>
      </c>
      <c r="N20" s="315"/>
      <c r="O20" s="360">
        <v>243527</v>
      </c>
      <c r="P20" s="357" t="s">
        <v>117</v>
      </c>
    </row>
    <row r="21" spans="1:23" ht="21" x14ac:dyDescent="0.35">
      <c r="A21" s="288"/>
      <c r="B21" s="78" t="s">
        <v>100</v>
      </c>
      <c r="C21" s="292"/>
      <c r="D21" s="292"/>
      <c r="E21" s="295"/>
      <c r="F21" s="323" t="s">
        <v>101</v>
      </c>
      <c r="G21" s="325">
        <v>37289.5</v>
      </c>
      <c r="H21" s="306"/>
      <c r="I21" s="309"/>
      <c r="J21" s="126" t="s">
        <v>54</v>
      </c>
      <c r="K21" s="79" t="s">
        <v>102</v>
      </c>
      <c r="L21" s="298"/>
      <c r="M21" s="301"/>
      <c r="N21" s="316"/>
      <c r="O21" s="361"/>
      <c r="P21" s="358"/>
    </row>
    <row r="22" spans="1:23" ht="21" x14ac:dyDescent="0.25">
      <c r="A22" s="289"/>
      <c r="B22" s="78"/>
      <c r="C22" s="292"/>
      <c r="D22" s="292"/>
      <c r="E22" s="295"/>
      <c r="F22" s="323"/>
      <c r="G22" s="325"/>
      <c r="H22" s="306"/>
      <c r="I22" s="309"/>
      <c r="J22" s="126" t="s">
        <v>55</v>
      </c>
      <c r="K22" s="80" t="s">
        <v>103</v>
      </c>
      <c r="L22" s="298"/>
      <c r="M22" s="301"/>
      <c r="N22" s="316"/>
      <c r="O22" s="361"/>
      <c r="P22" s="358"/>
    </row>
    <row r="23" spans="1:23" ht="21" x14ac:dyDescent="0.25">
      <c r="A23" s="289"/>
      <c r="B23" s="80"/>
      <c r="C23" s="292"/>
      <c r="D23" s="292"/>
      <c r="E23" s="295"/>
      <c r="F23" s="323" t="s">
        <v>104</v>
      </c>
      <c r="G23" s="325">
        <v>38199</v>
      </c>
      <c r="H23" s="306"/>
      <c r="I23" s="309"/>
      <c r="J23" s="134"/>
      <c r="K23" s="80"/>
      <c r="L23" s="298"/>
      <c r="M23" s="301"/>
      <c r="N23" s="316"/>
      <c r="O23" s="361"/>
      <c r="P23" s="358"/>
    </row>
    <row r="24" spans="1:23" ht="21" x14ac:dyDescent="0.25">
      <c r="A24" s="290"/>
      <c r="B24" s="81"/>
      <c r="C24" s="293"/>
      <c r="D24" s="293"/>
      <c r="E24" s="296"/>
      <c r="F24" s="324"/>
      <c r="G24" s="326"/>
      <c r="H24" s="307"/>
      <c r="I24" s="310"/>
      <c r="J24" s="82"/>
      <c r="K24" s="83"/>
      <c r="L24" s="299"/>
      <c r="M24" s="302"/>
      <c r="N24" s="317"/>
      <c r="O24" s="362"/>
      <c r="P24" s="359"/>
    </row>
    <row r="25" spans="1:23" ht="24" customHeight="1" x14ac:dyDescent="0.25">
      <c r="A25" s="287">
        <v>5</v>
      </c>
      <c r="B25" s="135" t="s">
        <v>79</v>
      </c>
      <c r="C25" s="319">
        <v>5996426.1699999999</v>
      </c>
      <c r="D25" s="319">
        <v>6416176</v>
      </c>
      <c r="E25" s="294" t="s">
        <v>56</v>
      </c>
      <c r="F25" s="281" t="s">
        <v>76</v>
      </c>
      <c r="G25" s="308">
        <v>6300000</v>
      </c>
      <c r="H25" s="281" t="s">
        <v>76</v>
      </c>
      <c r="I25" s="308">
        <v>6287440</v>
      </c>
      <c r="J25" s="94"/>
      <c r="K25" s="94"/>
      <c r="L25" s="297" t="s">
        <v>77</v>
      </c>
      <c r="M25" s="312" t="s">
        <v>53</v>
      </c>
      <c r="N25" s="315"/>
      <c r="O25" s="354">
        <v>243527</v>
      </c>
      <c r="P25" s="357" t="s">
        <v>117</v>
      </c>
    </row>
    <row r="26" spans="1:23" ht="21" x14ac:dyDescent="0.35">
      <c r="A26" s="288"/>
      <c r="B26" s="78" t="s">
        <v>78</v>
      </c>
      <c r="C26" s="320"/>
      <c r="D26" s="320"/>
      <c r="E26" s="295"/>
      <c r="F26" s="321"/>
      <c r="G26" s="309"/>
      <c r="H26" s="321"/>
      <c r="I26" s="309"/>
      <c r="J26" s="126" t="s">
        <v>57</v>
      </c>
      <c r="K26" s="79" t="s">
        <v>110</v>
      </c>
      <c r="L26" s="298"/>
      <c r="M26" s="313"/>
      <c r="N26" s="316"/>
      <c r="O26" s="355"/>
      <c r="P26" s="358"/>
      <c r="V26" s="113" t="s">
        <v>223</v>
      </c>
      <c r="W26" s="113"/>
    </row>
    <row r="27" spans="1:23" ht="21" x14ac:dyDescent="0.25">
      <c r="A27" s="288"/>
      <c r="B27" s="78" t="s">
        <v>111</v>
      </c>
      <c r="C27" s="320"/>
      <c r="D27" s="320"/>
      <c r="E27" s="295"/>
      <c r="F27" s="321"/>
      <c r="G27" s="309"/>
      <c r="H27" s="321"/>
      <c r="I27" s="309"/>
      <c r="J27" s="126" t="s">
        <v>55</v>
      </c>
      <c r="K27" s="80" t="s">
        <v>84</v>
      </c>
      <c r="L27" s="298"/>
      <c r="M27" s="313"/>
      <c r="N27" s="316"/>
      <c r="O27" s="355"/>
      <c r="P27" s="358"/>
      <c r="R27" s="108" t="s">
        <v>118</v>
      </c>
      <c r="S27" s="112">
        <f>SUM('แบบ สขร. ต.ค. 66 '!I8:I24,'แบบ สขร. ต.ค. 66 '!I36:I39)</f>
        <v>6769296.9500000002</v>
      </c>
      <c r="U27" s="112">
        <f>SUM('แบบ สขร. ต.ค. 66 '!I25,'แบบ สขร. ต.ค. 66 '!I40)</f>
        <v>6769296.9500000002</v>
      </c>
      <c r="V27" s="112">
        <f>SUM(U27)</f>
        <v>6769296.9500000002</v>
      </c>
    </row>
    <row r="28" spans="1:23" ht="21" x14ac:dyDescent="0.25">
      <c r="A28" s="290"/>
      <c r="B28" s="129"/>
      <c r="C28" s="320"/>
      <c r="D28" s="320"/>
      <c r="E28" s="296"/>
      <c r="F28" s="322"/>
      <c r="G28" s="310"/>
      <c r="H28" s="322"/>
      <c r="I28" s="310"/>
      <c r="J28" s="129"/>
      <c r="K28" s="95"/>
      <c r="L28" s="299"/>
      <c r="M28" s="314"/>
      <c r="N28" s="317"/>
      <c r="O28" s="356"/>
      <c r="P28" s="359"/>
      <c r="R28" s="108" t="s">
        <v>164</v>
      </c>
      <c r="S28" s="112">
        <f>SUM('แบบ สขร. พ.ย. 66'!I8:I15,'แบบ สขร. พ.ย. 66'!I27:I30,'แบบ สขร. พ.ย. 66'!I31:I34,'แบบ สขร. พ.ย. 66'!I46:I49)</f>
        <v>5189796.96</v>
      </c>
      <c r="U28" s="112">
        <f>SUM('แบบ สขร. พ.ย. 66'!I16,'แบบ สขร. พ.ย. 66'!I35,'แบบ สขร. พ.ย. 66'!I50)</f>
        <v>5189796.96</v>
      </c>
      <c r="V28" s="112">
        <f>SUM(V27+U28)</f>
        <v>11959093.91</v>
      </c>
    </row>
    <row r="29" spans="1:23" ht="24" customHeight="1" x14ac:dyDescent="0.25">
      <c r="A29" s="287">
        <v>6</v>
      </c>
      <c r="B29" s="75" t="s">
        <v>124</v>
      </c>
      <c r="C29" s="291">
        <v>45878.5</v>
      </c>
      <c r="D29" s="291">
        <v>49090</v>
      </c>
      <c r="E29" s="294" t="s">
        <v>52</v>
      </c>
      <c r="F29" s="181" t="s">
        <v>125</v>
      </c>
      <c r="G29" s="182">
        <v>49090</v>
      </c>
      <c r="H29" s="305" t="s">
        <v>125</v>
      </c>
      <c r="I29" s="308">
        <v>49090</v>
      </c>
      <c r="J29" s="76"/>
      <c r="K29" s="77"/>
      <c r="L29" s="297" t="s">
        <v>158</v>
      </c>
      <c r="M29" s="300" t="s">
        <v>53</v>
      </c>
      <c r="N29" s="300"/>
      <c r="O29" s="354">
        <v>243558</v>
      </c>
      <c r="P29" s="357" t="s">
        <v>117</v>
      </c>
      <c r="Q29" s="158"/>
      <c r="R29" s="108" t="s">
        <v>165</v>
      </c>
      <c r="S29" s="112">
        <f>SUM('แบบ สขร. ธ.ค. 66'!I20)</f>
        <v>821446</v>
      </c>
      <c r="U29" s="112">
        <f>SUM('แบบ สขร. ธ.ค. 66'!I8:I19)</f>
        <v>821446</v>
      </c>
      <c r="V29" s="112">
        <f t="shared" ref="V29:V31" si="0">SUM(V28+U29)</f>
        <v>12780539.91</v>
      </c>
    </row>
    <row r="30" spans="1:23" ht="24" customHeight="1" x14ac:dyDescent="0.35">
      <c r="A30" s="288"/>
      <c r="B30" s="78" t="s">
        <v>126</v>
      </c>
      <c r="C30" s="292"/>
      <c r="D30" s="292"/>
      <c r="E30" s="295"/>
      <c r="F30" s="185" t="s">
        <v>127</v>
      </c>
      <c r="G30" s="184">
        <v>54030</v>
      </c>
      <c r="H30" s="306"/>
      <c r="I30" s="309"/>
      <c r="J30" s="179" t="s">
        <v>54</v>
      </c>
      <c r="K30" s="79" t="s">
        <v>128</v>
      </c>
      <c r="L30" s="298"/>
      <c r="M30" s="301"/>
      <c r="N30" s="301"/>
      <c r="O30" s="355"/>
      <c r="P30" s="358"/>
      <c r="Q30" s="158"/>
      <c r="R30" s="108" t="s">
        <v>166</v>
      </c>
      <c r="S30" s="112">
        <f>SUM('แบบ สขร. ม.ค. 67'!I12,'แบบ สขร. ม.ค. 67'!I34)</f>
        <v>10387903</v>
      </c>
      <c r="U30" s="112">
        <f>SUM('แบบ สขร. ม.ค. 67'!I8:I11,'แบบ สขร. ม.ค. 67'!I24:I29,'แบบ สขร. ม.ค. 67'!I30:I33)</f>
        <v>10387903</v>
      </c>
      <c r="V30" s="112">
        <f t="shared" si="0"/>
        <v>23168442.91</v>
      </c>
    </row>
    <row r="31" spans="1:23" ht="24" customHeight="1" x14ac:dyDescent="0.25">
      <c r="A31" s="289"/>
      <c r="B31" s="78" t="s">
        <v>129</v>
      </c>
      <c r="C31" s="292"/>
      <c r="D31" s="292"/>
      <c r="E31" s="295"/>
      <c r="F31" s="323" t="s">
        <v>130</v>
      </c>
      <c r="G31" s="325">
        <v>55150</v>
      </c>
      <c r="H31" s="306"/>
      <c r="I31" s="309"/>
      <c r="J31" s="179" t="s">
        <v>55</v>
      </c>
      <c r="K31" s="80" t="s">
        <v>131</v>
      </c>
      <c r="L31" s="298"/>
      <c r="M31" s="301"/>
      <c r="N31" s="301"/>
      <c r="O31" s="355"/>
      <c r="P31" s="358"/>
      <c r="Q31" s="158"/>
      <c r="R31" s="108" t="s">
        <v>167</v>
      </c>
      <c r="S31" s="112">
        <f>SUM('แบบ สขร. ก.พ. 67 '!I24,'แบบ สขร. ก.พ. 67 '!I44)</f>
        <v>2361063</v>
      </c>
      <c r="U31" s="112">
        <f>SUM('แบบ สขร. ก.พ. 67 '!I8:I23,'แบบ สขร. ก.พ. 67 '!I36:I43)</f>
        <v>2361063</v>
      </c>
      <c r="V31" s="112">
        <f t="shared" si="0"/>
        <v>25529505.91</v>
      </c>
    </row>
    <row r="32" spans="1:23" ht="24" customHeight="1" x14ac:dyDescent="0.25">
      <c r="A32" s="290"/>
      <c r="B32" s="81"/>
      <c r="C32" s="293"/>
      <c r="D32" s="293"/>
      <c r="E32" s="296"/>
      <c r="F32" s="324"/>
      <c r="G32" s="326"/>
      <c r="H32" s="307"/>
      <c r="I32" s="310"/>
      <c r="J32" s="82"/>
      <c r="K32" s="83"/>
      <c r="L32" s="299"/>
      <c r="M32" s="302"/>
      <c r="N32" s="302"/>
      <c r="O32" s="356"/>
      <c r="P32" s="359"/>
      <c r="Q32" s="158"/>
      <c r="R32" s="108" t="s">
        <v>168</v>
      </c>
    </row>
    <row r="33" spans="1:21" ht="24" customHeight="1" x14ac:dyDescent="0.25">
      <c r="A33" s="287">
        <v>7</v>
      </c>
      <c r="B33" s="75" t="s">
        <v>132</v>
      </c>
      <c r="C33" s="291">
        <v>467000</v>
      </c>
      <c r="D33" s="291">
        <v>497384</v>
      </c>
      <c r="E33" s="294" t="s">
        <v>52</v>
      </c>
      <c r="F33" s="305" t="s">
        <v>133</v>
      </c>
      <c r="G33" s="308">
        <v>489922</v>
      </c>
      <c r="H33" s="305" t="s">
        <v>133</v>
      </c>
      <c r="I33" s="308">
        <v>489922</v>
      </c>
      <c r="J33" s="76"/>
      <c r="K33" s="77"/>
      <c r="L33" s="297" t="s">
        <v>160</v>
      </c>
      <c r="M33" s="300" t="s">
        <v>53</v>
      </c>
      <c r="N33" s="315"/>
      <c r="O33" s="354">
        <v>243558</v>
      </c>
      <c r="P33" s="357" t="s">
        <v>117</v>
      </c>
      <c r="Q33" s="158"/>
      <c r="R33" s="108" t="s">
        <v>169</v>
      </c>
    </row>
    <row r="34" spans="1:21" ht="24" customHeight="1" x14ac:dyDescent="0.35">
      <c r="A34" s="288"/>
      <c r="B34" s="78" t="s">
        <v>134</v>
      </c>
      <c r="C34" s="292"/>
      <c r="D34" s="292"/>
      <c r="E34" s="295"/>
      <c r="F34" s="306"/>
      <c r="G34" s="309"/>
      <c r="H34" s="306"/>
      <c r="I34" s="309"/>
      <c r="J34" s="179" t="s">
        <v>57</v>
      </c>
      <c r="K34" s="79" t="s">
        <v>135</v>
      </c>
      <c r="L34" s="298"/>
      <c r="M34" s="301"/>
      <c r="N34" s="316"/>
      <c r="O34" s="355"/>
      <c r="P34" s="358"/>
      <c r="Q34" s="158"/>
      <c r="R34" s="108" t="s">
        <v>170</v>
      </c>
    </row>
    <row r="35" spans="1:21" ht="24" customHeight="1" x14ac:dyDescent="0.25">
      <c r="A35" s="289"/>
      <c r="B35" s="78" t="s">
        <v>78</v>
      </c>
      <c r="C35" s="292"/>
      <c r="D35" s="292"/>
      <c r="E35" s="295"/>
      <c r="F35" s="306"/>
      <c r="G35" s="309"/>
      <c r="H35" s="306"/>
      <c r="I35" s="309"/>
      <c r="J35" s="179" t="s">
        <v>55</v>
      </c>
      <c r="K35" s="80" t="s">
        <v>136</v>
      </c>
      <c r="L35" s="298"/>
      <c r="M35" s="301"/>
      <c r="N35" s="316"/>
      <c r="O35" s="355"/>
      <c r="P35" s="358"/>
      <c r="Q35" s="158"/>
      <c r="R35" s="108" t="s">
        <v>171</v>
      </c>
    </row>
    <row r="36" spans="1:21" ht="24" customHeight="1" x14ac:dyDescent="0.25">
      <c r="A36" s="290"/>
      <c r="B36" s="81" t="s">
        <v>137</v>
      </c>
      <c r="C36" s="293"/>
      <c r="D36" s="293"/>
      <c r="E36" s="296"/>
      <c r="F36" s="307"/>
      <c r="G36" s="310"/>
      <c r="H36" s="307"/>
      <c r="I36" s="310"/>
      <c r="J36" s="82"/>
      <c r="K36" s="83"/>
      <c r="L36" s="299"/>
      <c r="M36" s="302"/>
      <c r="N36" s="317"/>
      <c r="O36" s="356"/>
      <c r="P36" s="359"/>
      <c r="Q36" s="158"/>
      <c r="R36" s="108" t="s">
        <v>172</v>
      </c>
    </row>
    <row r="37" spans="1:21" ht="24" customHeight="1" x14ac:dyDescent="0.25">
      <c r="A37" s="287">
        <v>8</v>
      </c>
      <c r="B37" s="77" t="s">
        <v>139</v>
      </c>
      <c r="C37" s="319">
        <v>2000000</v>
      </c>
      <c r="D37" s="319">
        <v>2139874.41</v>
      </c>
      <c r="E37" s="339" t="s">
        <v>56</v>
      </c>
      <c r="F37" s="305" t="s">
        <v>140</v>
      </c>
      <c r="G37" s="308">
        <v>1928000</v>
      </c>
      <c r="H37" s="333" t="s">
        <v>141</v>
      </c>
      <c r="I37" s="308">
        <v>1927236.92</v>
      </c>
      <c r="J37" s="178"/>
      <c r="K37" s="178"/>
      <c r="L37" s="336" t="s">
        <v>161</v>
      </c>
      <c r="M37" s="312" t="s">
        <v>53</v>
      </c>
      <c r="N37" s="315"/>
      <c r="O37" s="354">
        <v>243558</v>
      </c>
      <c r="P37" s="357" t="s">
        <v>117</v>
      </c>
      <c r="Q37" s="158"/>
      <c r="R37" s="108" t="s">
        <v>173</v>
      </c>
    </row>
    <row r="38" spans="1:21" ht="24" customHeight="1" x14ac:dyDescent="0.35">
      <c r="A38" s="288"/>
      <c r="B38" s="80" t="s">
        <v>78</v>
      </c>
      <c r="C38" s="320"/>
      <c r="D38" s="320"/>
      <c r="E38" s="340"/>
      <c r="F38" s="306"/>
      <c r="G38" s="309"/>
      <c r="H38" s="334"/>
      <c r="I38" s="309"/>
      <c r="J38" s="179" t="s">
        <v>54</v>
      </c>
      <c r="K38" s="79" t="s">
        <v>142</v>
      </c>
      <c r="L38" s="337"/>
      <c r="M38" s="313"/>
      <c r="N38" s="316"/>
      <c r="O38" s="355"/>
      <c r="P38" s="358"/>
      <c r="Q38" s="158"/>
      <c r="R38" s="108" t="s">
        <v>174</v>
      </c>
    </row>
    <row r="39" spans="1:21" ht="24" customHeight="1" x14ac:dyDescent="0.25">
      <c r="A39" s="288"/>
      <c r="B39" s="80" t="s">
        <v>143</v>
      </c>
      <c r="C39" s="320"/>
      <c r="D39" s="320"/>
      <c r="E39" s="340"/>
      <c r="F39" s="323" t="s">
        <v>144</v>
      </c>
      <c r="G39" s="325">
        <v>2035000</v>
      </c>
      <c r="H39" s="334"/>
      <c r="I39" s="309"/>
      <c r="J39" s="179" t="s">
        <v>55</v>
      </c>
      <c r="K39" s="80" t="s">
        <v>131</v>
      </c>
      <c r="L39" s="337"/>
      <c r="M39" s="313"/>
      <c r="N39" s="316"/>
      <c r="O39" s="355"/>
      <c r="P39" s="358"/>
      <c r="Q39" s="158"/>
      <c r="S39" s="112">
        <f>SUM(S27:S38)</f>
        <v>25529505.91</v>
      </c>
      <c r="U39" s="112">
        <f>SUM(U27:U38)</f>
        <v>25529505.91</v>
      </c>
    </row>
    <row r="40" spans="1:21" ht="24" customHeight="1" x14ac:dyDescent="0.25">
      <c r="A40" s="290"/>
      <c r="B40" s="83"/>
      <c r="C40" s="320"/>
      <c r="D40" s="320"/>
      <c r="E40" s="341"/>
      <c r="F40" s="324"/>
      <c r="G40" s="326"/>
      <c r="H40" s="335"/>
      <c r="I40" s="310"/>
      <c r="J40" s="180"/>
      <c r="K40" s="180"/>
      <c r="L40" s="338"/>
      <c r="M40" s="314"/>
      <c r="N40" s="317"/>
      <c r="O40" s="356"/>
      <c r="P40" s="359"/>
      <c r="Q40" s="158"/>
    </row>
    <row r="41" spans="1:21" ht="24" customHeight="1" x14ac:dyDescent="0.25">
      <c r="A41" s="288">
        <v>9</v>
      </c>
      <c r="B41" s="186" t="s">
        <v>145</v>
      </c>
      <c r="C41" s="319">
        <v>992396</v>
      </c>
      <c r="D41" s="319">
        <v>1061863.72</v>
      </c>
      <c r="E41" s="294" t="s">
        <v>56</v>
      </c>
      <c r="F41" s="321" t="s">
        <v>73</v>
      </c>
      <c r="G41" s="309">
        <v>1030007</v>
      </c>
      <c r="H41" s="321" t="s">
        <v>73</v>
      </c>
      <c r="I41" s="309">
        <v>1024882.38</v>
      </c>
      <c r="J41" s="187"/>
      <c r="K41" s="187"/>
      <c r="L41" s="297" t="s">
        <v>162</v>
      </c>
      <c r="M41" s="312" t="s">
        <v>53</v>
      </c>
      <c r="N41" s="315"/>
      <c r="O41" s="354">
        <v>243558</v>
      </c>
      <c r="P41" s="357" t="s">
        <v>117</v>
      </c>
      <c r="Q41" s="158"/>
    </row>
    <row r="42" spans="1:21" ht="24" customHeight="1" x14ac:dyDescent="0.35">
      <c r="A42" s="288"/>
      <c r="B42" s="78" t="s">
        <v>75</v>
      </c>
      <c r="C42" s="320"/>
      <c r="D42" s="320"/>
      <c r="E42" s="295"/>
      <c r="F42" s="321"/>
      <c r="G42" s="309"/>
      <c r="H42" s="321"/>
      <c r="I42" s="309"/>
      <c r="J42" s="179" t="s">
        <v>57</v>
      </c>
      <c r="K42" s="79" t="s">
        <v>146</v>
      </c>
      <c r="L42" s="298"/>
      <c r="M42" s="313"/>
      <c r="N42" s="316"/>
      <c r="O42" s="355"/>
      <c r="P42" s="358"/>
      <c r="Q42" s="158"/>
    </row>
    <row r="43" spans="1:21" ht="24" customHeight="1" x14ac:dyDescent="0.25">
      <c r="A43" s="288"/>
      <c r="B43" s="78" t="s">
        <v>147</v>
      </c>
      <c r="C43" s="320"/>
      <c r="D43" s="320"/>
      <c r="E43" s="295"/>
      <c r="F43" s="321"/>
      <c r="G43" s="309"/>
      <c r="H43" s="321"/>
      <c r="I43" s="309"/>
      <c r="J43" s="179" t="s">
        <v>55</v>
      </c>
      <c r="K43" s="80" t="s">
        <v>148</v>
      </c>
      <c r="L43" s="298"/>
      <c r="M43" s="313"/>
      <c r="N43" s="316"/>
      <c r="O43" s="355"/>
      <c r="P43" s="358"/>
      <c r="Q43" s="158"/>
    </row>
    <row r="44" spans="1:21" ht="24" customHeight="1" x14ac:dyDescent="0.25">
      <c r="A44" s="290"/>
      <c r="B44" s="183"/>
      <c r="C44" s="320"/>
      <c r="D44" s="320"/>
      <c r="E44" s="296"/>
      <c r="F44" s="322"/>
      <c r="G44" s="310"/>
      <c r="H44" s="322"/>
      <c r="I44" s="310"/>
      <c r="J44" s="183"/>
      <c r="K44" s="95"/>
      <c r="L44" s="299"/>
      <c r="M44" s="314"/>
      <c r="N44" s="317"/>
      <c r="O44" s="356"/>
      <c r="P44" s="359"/>
      <c r="Q44" s="158"/>
    </row>
    <row r="45" spans="1:21" ht="24" customHeight="1" x14ac:dyDescent="0.25">
      <c r="A45" s="330">
        <v>10</v>
      </c>
      <c r="B45" s="135" t="s">
        <v>149</v>
      </c>
      <c r="C45" s="319">
        <v>1600000</v>
      </c>
      <c r="D45" s="319">
        <v>1711634.06</v>
      </c>
      <c r="E45" s="294" t="s">
        <v>150</v>
      </c>
      <c r="F45" s="177" t="s">
        <v>151</v>
      </c>
      <c r="G45" s="182">
        <v>1711000</v>
      </c>
      <c r="H45" s="281" t="s">
        <v>151</v>
      </c>
      <c r="I45" s="308">
        <v>1698665.66</v>
      </c>
      <c r="J45" s="94"/>
      <c r="K45" s="94"/>
      <c r="L45" s="297" t="s">
        <v>163</v>
      </c>
      <c r="M45" s="312" t="s">
        <v>53</v>
      </c>
      <c r="N45" s="315"/>
      <c r="O45" s="354">
        <v>243558</v>
      </c>
      <c r="P45" s="357" t="s">
        <v>117</v>
      </c>
      <c r="Q45" s="158"/>
    </row>
    <row r="46" spans="1:21" ht="24" customHeight="1" x14ac:dyDescent="0.35">
      <c r="A46" s="331"/>
      <c r="B46" s="78" t="s">
        <v>152</v>
      </c>
      <c r="C46" s="320"/>
      <c r="D46" s="320"/>
      <c r="E46" s="295"/>
      <c r="F46" s="179" t="s">
        <v>153</v>
      </c>
      <c r="G46" s="184">
        <v>1711600</v>
      </c>
      <c r="H46" s="321"/>
      <c r="I46" s="309"/>
      <c r="J46" s="179" t="s">
        <v>54</v>
      </c>
      <c r="K46" s="79" t="s">
        <v>154</v>
      </c>
      <c r="L46" s="298"/>
      <c r="M46" s="313"/>
      <c r="N46" s="316"/>
      <c r="O46" s="355"/>
      <c r="P46" s="358"/>
      <c r="Q46" s="158"/>
    </row>
    <row r="47" spans="1:21" ht="24" customHeight="1" x14ac:dyDescent="0.25">
      <c r="A47" s="331"/>
      <c r="B47" s="78"/>
      <c r="C47" s="320"/>
      <c r="D47" s="320"/>
      <c r="E47" s="295"/>
      <c r="F47" s="295" t="s">
        <v>155</v>
      </c>
      <c r="G47" s="325">
        <v>1711634</v>
      </c>
      <c r="H47" s="321"/>
      <c r="I47" s="309"/>
      <c r="J47" s="179" t="s">
        <v>55</v>
      </c>
      <c r="K47" s="80" t="s">
        <v>156</v>
      </c>
      <c r="L47" s="298"/>
      <c r="M47" s="313"/>
      <c r="N47" s="316"/>
      <c r="O47" s="355"/>
      <c r="P47" s="358"/>
      <c r="Q47" s="158"/>
    </row>
    <row r="48" spans="1:21" ht="24" customHeight="1" x14ac:dyDescent="0.25">
      <c r="A48" s="332"/>
      <c r="B48" s="183"/>
      <c r="C48" s="320"/>
      <c r="D48" s="320"/>
      <c r="E48" s="296"/>
      <c r="F48" s="296"/>
      <c r="G48" s="326"/>
      <c r="H48" s="322"/>
      <c r="I48" s="310"/>
      <c r="J48" s="183"/>
      <c r="K48" s="95"/>
      <c r="L48" s="299"/>
      <c r="M48" s="314"/>
      <c r="N48" s="317"/>
      <c r="O48" s="356"/>
      <c r="P48" s="359"/>
      <c r="Q48" s="158"/>
    </row>
    <row r="49" spans="1:17" ht="24" customHeight="1" x14ac:dyDescent="0.25">
      <c r="A49" s="287">
        <v>11</v>
      </c>
      <c r="B49" s="75" t="s">
        <v>177</v>
      </c>
      <c r="C49" s="291">
        <v>315000</v>
      </c>
      <c r="D49" s="291">
        <v>316425</v>
      </c>
      <c r="E49" s="294" t="s">
        <v>52</v>
      </c>
      <c r="F49" s="305" t="s">
        <v>178</v>
      </c>
      <c r="G49" s="308">
        <v>311559</v>
      </c>
      <c r="H49" s="305" t="s">
        <v>178</v>
      </c>
      <c r="I49" s="308">
        <v>311559</v>
      </c>
      <c r="J49" s="76"/>
      <c r="K49" s="77"/>
      <c r="L49" s="297" t="s">
        <v>192</v>
      </c>
      <c r="M49" s="300" t="s">
        <v>53</v>
      </c>
      <c r="N49" s="300"/>
      <c r="O49" s="354">
        <v>243588</v>
      </c>
      <c r="P49" s="357" t="s">
        <v>117</v>
      </c>
      <c r="Q49" s="158"/>
    </row>
    <row r="50" spans="1:17" ht="24" customHeight="1" x14ac:dyDescent="0.35">
      <c r="A50" s="288"/>
      <c r="B50" s="78" t="s">
        <v>179</v>
      </c>
      <c r="C50" s="292"/>
      <c r="D50" s="292"/>
      <c r="E50" s="295"/>
      <c r="F50" s="306"/>
      <c r="G50" s="309"/>
      <c r="H50" s="306"/>
      <c r="I50" s="309"/>
      <c r="J50" s="200" t="s">
        <v>57</v>
      </c>
      <c r="K50" s="79" t="s">
        <v>180</v>
      </c>
      <c r="L50" s="298"/>
      <c r="M50" s="301"/>
      <c r="N50" s="301"/>
      <c r="O50" s="355"/>
      <c r="P50" s="358"/>
      <c r="Q50" s="158"/>
    </row>
    <row r="51" spans="1:17" ht="24" customHeight="1" x14ac:dyDescent="0.25">
      <c r="A51" s="289"/>
      <c r="B51" s="78" t="s">
        <v>181</v>
      </c>
      <c r="C51" s="292"/>
      <c r="D51" s="292"/>
      <c r="E51" s="295"/>
      <c r="F51" s="306"/>
      <c r="G51" s="309"/>
      <c r="H51" s="306"/>
      <c r="I51" s="309"/>
      <c r="J51" s="200" t="s">
        <v>55</v>
      </c>
      <c r="K51" s="80" t="s">
        <v>182</v>
      </c>
      <c r="L51" s="298"/>
      <c r="M51" s="301"/>
      <c r="N51" s="301"/>
      <c r="O51" s="355"/>
      <c r="P51" s="358"/>
      <c r="Q51" s="158"/>
    </row>
    <row r="52" spans="1:17" ht="24" customHeight="1" x14ac:dyDescent="0.25">
      <c r="A52" s="290"/>
      <c r="B52" s="81"/>
      <c r="C52" s="293"/>
      <c r="D52" s="293"/>
      <c r="E52" s="296"/>
      <c r="F52" s="307"/>
      <c r="G52" s="310"/>
      <c r="H52" s="307"/>
      <c r="I52" s="310"/>
      <c r="J52" s="82"/>
      <c r="K52" s="83"/>
      <c r="L52" s="299"/>
      <c r="M52" s="302"/>
      <c r="N52" s="302"/>
      <c r="O52" s="356"/>
      <c r="P52" s="359"/>
      <c r="Q52" s="158"/>
    </row>
    <row r="53" spans="1:17" ht="24" customHeight="1" x14ac:dyDescent="0.25">
      <c r="A53" s="287">
        <v>12</v>
      </c>
      <c r="B53" s="75" t="s">
        <v>177</v>
      </c>
      <c r="C53" s="291">
        <v>467200</v>
      </c>
      <c r="D53" s="291">
        <v>497190</v>
      </c>
      <c r="E53" s="294" t="s">
        <v>52</v>
      </c>
      <c r="F53" s="305" t="s">
        <v>76</v>
      </c>
      <c r="G53" s="308">
        <v>489467</v>
      </c>
      <c r="H53" s="305" t="s">
        <v>76</v>
      </c>
      <c r="I53" s="308">
        <v>489467</v>
      </c>
      <c r="J53" s="134"/>
      <c r="K53" s="80"/>
      <c r="L53" s="297" t="s">
        <v>192</v>
      </c>
      <c r="M53" s="300" t="s">
        <v>53</v>
      </c>
      <c r="N53" s="201"/>
      <c r="O53" s="354">
        <v>243588</v>
      </c>
      <c r="P53" s="357" t="s">
        <v>117</v>
      </c>
      <c r="Q53" s="158"/>
    </row>
    <row r="54" spans="1:17" ht="24" customHeight="1" x14ac:dyDescent="0.35">
      <c r="A54" s="288"/>
      <c r="B54" s="78" t="s">
        <v>179</v>
      </c>
      <c r="C54" s="292"/>
      <c r="D54" s="292"/>
      <c r="E54" s="295"/>
      <c r="F54" s="306"/>
      <c r="G54" s="309"/>
      <c r="H54" s="306"/>
      <c r="I54" s="309"/>
      <c r="J54" s="200" t="s">
        <v>57</v>
      </c>
      <c r="K54" s="79" t="s">
        <v>183</v>
      </c>
      <c r="L54" s="298"/>
      <c r="M54" s="301"/>
      <c r="N54" s="201"/>
      <c r="O54" s="355"/>
      <c r="P54" s="358"/>
      <c r="Q54" s="158"/>
    </row>
    <row r="55" spans="1:17" ht="24" customHeight="1" x14ac:dyDescent="0.25">
      <c r="A55" s="288"/>
      <c r="B55" s="78" t="s">
        <v>184</v>
      </c>
      <c r="C55" s="292"/>
      <c r="D55" s="292"/>
      <c r="E55" s="295"/>
      <c r="F55" s="306"/>
      <c r="G55" s="309"/>
      <c r="H55" s="306"/>
      <c r="I55" s="309"/>
      <c r="J55" s="200" t="s">
        <v>55</v>
      </c>
      <c r="K55" s="80" t="s">
        <v>185</v>
      </c>
      <c r="L55" s="298"/>
      <c r="M55" s="301"/>
      <c r="N55" s="201"/>
      <c r="O55" s="355"/>
      <c r="P55" s="358"/>
      <c r="Q55" s="158"/>
    </row>
    <row r="56" spans="1:17" ht="24" customHeight="1" x14ac:dyDescent="0.25">
      <c r="A56" s="290"/>
      <c r="B56" s="148"/>
      <c r="C56" s="293"/>
      <c r="D56" s="293"/>
      <c r="E56" s="296"/>
      <c r="F56" s="307"/>
      <c r="G56" s="310"/>
      <c r="H56" s="307"/>
      <c r="I56" s="310"/>
      <c r="J56" s="134"/>
      <c r="K56" s="80"/>
      <c r="L56" s="299"/>
      <c r="M56" s="302"/>
      <c r="N56" s="201"/>
      <c r="O56" s="356"/>
      <c r="P56" s="359"/>
      <c r="Q56" s="158"/>
    </row>
    <row r="57" spans="1:17" ht="24" customHeight="1" x14ac:dyDescent="0.25">
      <c r="A57" s="287">
        <v>13</v>
      </c>
      <c r="B57" s="75" t="s">
        <v>186</v>
      </c>
      <c r="C57" s="291">
        <v>23364.49</v>
      </c>
      <c r="D57" s="291">
        <v>20420</v>
      </c>
      <c r="E57" s="294" t="s">
        <v>52</v>
      </c>
      <c r="F57" s="202" t="s">
        <v>125</v>
      </c>
      <c r="G57" s="203">
        <v>20420</v>
      </c>
      <c r="H57" s="305" t="s">
        <v>125</v>
      </c>
      <c r="I57" s="308">
        <v>20420</v>
      </c>
      <c r="J57" s="76"/>
      <c r="K57" s="77"/>
      <c r="L57" s="297" t="s">
        <v>158</v>
      </c>
      <c r="M57" s="300" t="s">
        <v>53</v>
      </c>
      <c r="N57" s="315"/>
      <c r="O57" s="354">
        <v>243588</v>
      </c>
      <c r="P57" s="357" t="s">
        <v>117</v>
      </c>
      <c r="Q57" s="158"/>
    </row>
    <row r="58" spans="1:17" ht="24" customHeight="1" x14ac:dyDescent="0.35">
      <c r="A58" s="288"/>
      <c r="B58" s="78" t="s">
        <v>187</v>
      </c>
      <c r="C58" s="292"/>
      <c r="D58" s="292"/>
      <c r="E58" s="295"/>
      <c r="F58" s="323" t="s">
        <v>130</v>
      </c>
      <c r="G58" s="325">
        <v>22577</v>
      </c>
      <c r="H58" s="306"/>
      <c r="I58" s="309"/>
      <c r="J58" s="200" t="s">
        <v>54</v>
      </c>
      <c r="K58" s="79" t="s">
        <v>188</v>
      </c>
      <c r="L58" s="298"/>
      <c r="M58" s="301"/>
      <c r="N58" s="316"/>
      <c r="O58" s="355"/>
      <c r="P58" s="358"/>
      <c r="Q58" s="158"/>
    </row>
    <row r="59" spans="1:17" ht="24" customHeight="1" x14ac:dyDescent="0.25">
      <c r="A59" s="289"/>
      <c r="B59" s="78" t="s">
        <v>189</v>
      </c>
      <c r="C59" s="292"/>
      <c r="D59" s="292"/>
      <c r="E59" s="295"/>
      <c r="F59" s="323"/>
      <c r="G59" s="325"/>
      <c r="H59" s="306"/>
      <c r="I59" s="309"/>
      <c r="J59" s="200" t="s">
        <v>55</v>
      </c>
      <c r="K59" s="80" t="s">
        <v>190</v>
      </c>
      <c r="L59" s="298"/>
      <c r="M59" s="301"/>
      <c r="N59" s="316"/>
      <c r="O59" s="355"/>
      <c r="P59" s="358"/>
      <c r="Q59" s="158"/>
    </row>
    <row r="60" spans="1:17" ht="24" customHeight="1" x14ac:dyDescent="0.25">
      <c r="A60" s="290"/>
      <c r="B60" s="81"/>
      <c r="C60" s="293"/>
      <c r="D60" s="293"/>
      <c r="E60" s="296"/>
      <c r="F60" s="204" t="s">
        <v>127</v>
      </c>
      <c r="G60" s="205">
        <v>23272.5</v>
      </c>
      <c r="H60" s="307"/>
      <c r="I60" s="310"/>
      <c r="J60" s="82"/>
      <c r="K60" s="83"/>
      <c r="L60" s="299"/>
      <c r="M60" s="302"/>
      <c r="N60" s="317"/>
      <c r="O60" s="356"/>
      <c r="P60" s="359"/>
      <c r="Q60" s="158"/>
    </row>
    <row r="61" spans="1:17" ht="24" customHeight="1" x14ac:dyDescent="0.25">
      <c r="A61" s="287">
        <v>14</v>
      </c>
      <c r="B61" s="75" t="s">
        <v>195</v>
      </c>
      <c r="C61" s="291">
        <v>12000</v>
      </c>
      <c r="D61" s="291">
        <v>12840</v>
      </c>
      <c r="E61" s="294" t="s">
        <v>52</v>
      </c>
      <c r="F61" s="305" t="s">
        <v>196</v>
      </c>
      <c r="G61" s="308">
        <v>12840</v>
      </c>
      <c r="H61" s="305" t="s">
        <v>196</v>
      </c>
      <c r="I61" s="308">
        <v>12840</v>
      </c>
      <c r="J61" s="76"/>
      <c r="K61" s="77"/>
      <c r="L61" s="297" t="s">
        <v>222</v>
      </c>
      <c r="M61" s="300" t="s">
        <v>53</v>
      </c>
      <c r="N61" s="300"/>
      <c r="O61" s="354">
        <v>243619</v>
      </c>
      <c r="P61" s="357" t="s">
        <v>117</v>
      </c>
      <c r="Q61" s="158"/>
    </row>
    <row r="62" spans="1:17" ht="24" customHeight="1" x14ac:dyDescent="0.35">
      <c r="A62" s="288"/>
      <c r="B62" s="78" t="s">
        <v>197</v>
      </c>
      <c r="C62" s="292"/>
      <c r="D62" s="292"/>
      <c r="E62" s="295"/>
      <c r="F62" s="306"/>
      <c r="G62" s="309"/>
      <c r="H62" s="306"/>
      <c r="I62" s="309"/>
      <c r="J62" s="234" t="s">
        <v>54</v>
      </c>
      <c r="K62" s="79" t="s">
        <v>198</v>
      </c>
      <c r="L62" s="298"/>
      <c r="M62" s="301"/>
      <c r="N62" s="301"/>
      <c r="O62" s="355"/>
      <c r="P62" s="358"/>
      <c r="Q62" s="158"/>
    </row>
    <row r="63" spans="1:17" ht="24" customHeight="1" x14ac:dyDescent="0.25">
      <c r="A63" s="289"/>
      <c r="B63" s="78"/>
      <c r="C63" s="292"/>
      <c r="D63" s="292"/>
      <c r="E63" s="295"/>
      <c r="F63" s="228" t="s">
        <v>199</v>
      </c>
      <c r="G63" s="230">
        <v>13963.5</v>
      </c>
      <c r="H63" s="306"/>
      <c r="I63" s="309"/>
      <c r="J63" s="234" t="s">
        <v>55</v>
      </c>
      <c r="K63" s="80" t="s">
        <v>200</v>
      </c>
      <c r="L63" s="298"/>
      <c r="M63" s="301"/>
      <c r="N63" s="301"/>
      <c r="O63" s="355"/>
      <c r="P63" s="358"/>
      <c r="Q63" s="158"/>
    </row>
    <row r="64" spans="1:17" ht="24" customHeight="1" x14ac:dyDescent="0.25">
      <c r="A64" s="290"/>
      <c r="B64" s="81"/>
      <c r="C64" s="293"/>
      <c r="D64" s="293"/>
      <c r="E64" s="296"/>
      <c r="F64" s="229" t="s">
        <v>201</v>
      </c>
      <c r="G64" s="231">
        <v>17655</v>
      </c>
      <c r="H64" s="307"/>
      <c r="I64" s="310"/>
      <c r="J64" s="82"/>
      <c r="K64" s="83"/>
      <c r="L64" s="299"/>
      <c r="M64" s="302"/>
      <c r="N64" s="302"/>
      <c r="O64" s="356"/>
      <c r="P64" s="359"/>
      <c r="Q64" s="158"/>
    </row>
    <row r="65" spans="1:17" ht="24" customHeight="1" x14ac:dyDescent="0.25">
      <c r="A65" s="287">
        <v>15</v>
      </c>
      <c r="B65" s="77" t="s">
        <v>204</v>
      </c>
      <c r="C65" s="319">
        <v>11214000</v>
      </c>
      <c r="D65" s="319">
        <v>11665818</v>
      </c>
      <c r="E65" s="339" t="s">
        <v>56</v>
      </c>
      <c r="F65" s="232" t="s">
        <v>205</v>
      </c>
      <c r="G65" s="227">
        <v>9449900</v>
      </c>
      <c r="H65" s="333" t="s">
        <v>205</v>
      </c>
      <c r="I65" s="308">
        <v>9447043</v>
      </c>
      <c r="J65" s="233"/>
      <c r="K65" s="233"/>
      <c r="L65" s="351" t="s">
        <v>192</v>
      </c>
      <c r="M65" s="300" t="s">
        <v>53</v>
      </c>
      <c r="N65" s="346"/>
      <c r="O65" s="360">
        <v>243619</v>
      </c>
      <c r="P65" s="380" t="s">
        <v>117</v>
      </c>
      <c r="Q65" s="158"/>
    </row>
    <row r="66" spans="1:17" ht="24" customHeight="1" x14ac:dyDescent="0.35">
      <c r="A66" s="288"/>
      <c r="B66" s="80" t="s">
        <v>179</v>
      </c>
      <c r="C66" s="320"/>
      <c r="D66" s="320"/>
      <c r="E66" s="340"/>
      <c r="F66" s="228" t="s">
        <v>206</v>
      </c>
      <c r="G66" s="230">
        <v>9570000</v>
      </c>
      <c r="H66" s="343"/>
      <c r="I66" s="309"/>
      <c r="J66" s="234"/>
      <c r="K66" s="79"/>
      <c r="L66" s="352"/>
      <c r="M66" s="349"/>
      <c r="N66" s="347"/>
      <c r="O66" s="361"/>
      <c r="P66" s="381"/>
      <c r="Q66" s="158"/>
    </row>
    <row r="67" spans="1:17" ht="24" customHeight="1" x14ac:dyDescent="0.35">
      <c r="A67" s="288"/>
      <c r="B67" s="80" t="s">
        <v>207</v>
      </c>
      <c r="C67" s="320"/>
      <c r="D67" s="320"/>
      <c r="E67" s="340"/>
      <c r="F67" s="323" t="s">
        <v>208</v>
      </c>
      <c r="G67" s="325">
        <v>10188000</v>
      </c>
      <c r="H67" s="334"/>
      <c r="I67" s="309"/>
      <c r="J67" s="234" t="s">
        <v>54</v>
      </c>
      <c r="K67" s="79" t="s">
        <v>209</v>
      </c>
      <c r="L67" s="352"/>
      <c r="M67" s="349"/>
      <c r="N67" s="347"/>
      <c r="O67" s="361"/>
      <c r="P67" s="381"/>
      <c r="Q67" s="158"/>
    </row>
    <row r="68" spans="1:17" ht="24" customHeight="1" x14ac:dyDescent="0.25">
      <c r="A68" s="288"/>
      <c r="B68" s="80"/>
      <c r="C68" s="320"/>
      <c r="D68" s="320"/>
      <c r="E68" s="340"/>
      <c r="F68" s="323"/>
      <c r="G68" s="325"/>
      <c r="H68" s="334"/>
      <c r="I68" s="309"/>
      <c r="J68" s="234" t="s">
        <v>55</v>
      </c>
      <c r="K68" s="80" t="s">
        <v>210</v>
      </c>
      <c r="L68" s="352"/>
      <c r="M68" s="349"/>
      <c r="N68" s="347"/>
      <c r="O68" s="361"/>
      <c r="P68" s="381"/>
      <c r="Q68" s="158"/>
    </row>
    <row r="69" spans="1:17" ht="24" customHeight="1" x14ac:dyDescent="0.25">
      <c r="A69" s="288"/>
      <c r="B69" s="80"/>
      <c r="C69" s="320"/>
      <c r="D69" s="320"/>
      <c r="E69" s="340"/>
      <c r="F69" s="228" t="s">
        <v>211</v>
      </c>
      <c r="G69" s="230">
        <v>10256919</v>
      </c>
      <c r="H69" s="334"/>
      <c r="I69" s="309"/>
      <c r="J69" s="234"/>
      <c r="K69" s="80"/>
      <c r="L69" s="352"/>
      <c r="M69" s="349"/>
      <c r="N69" s="347"/>
      <c r="O69" s="361"/>
      <c r="P69" s="381"/>
      <c r="Q69" s="158"/>
    </row>
    <row r="70" spans="1:17" ht="24" customHeight="1" x14ac:dyDescent="0.25">
      <c r="A70" s="290"/>
      <c r="B70" s="83"/>
      <c r="C70" s="320"/>
      <c r="D70" s="320"/>
      <c r="E70" s="341"/>
      <c r="F70" s="229" t="s">
        <v>76</v>
      </c>
      <c r="G70" s="231">
        <v>11638000</v>
      </c>
      <c r="H70" s="335"/>
      <c r="I70" s="310"/>
      <c r="J70" s="235"/>
      <c r="K70" s="235"/>
      <c r="L70" s="353"/>
      <c r="M70" s="350"/>
      <c r="N70" s="348"/>
      <c r="O70" s="362"/>
      <c r="P70" s="382"/>
      <c r="Q70" s="158"/>
    </row>
    <row r="71" spans="1:17" ht="24" customHeight="1" x14ac:dyDescent="0.25">
      <c r="A71" s="288">
        <v>16</v>
      </c>
      <c r="B71" s="186" t="s">
        <v>212</v>
      </c>
      <c r="C71" s="319">
        <v>934500</v>
      </c>
      <c r="D71" s="319">
        <v>997718</v>
      </c>
      <c r="E71" s="294" t="s">
        <v>56</v>
      </c>
      <c r="F71" s="306" t="s">
        <v>208</v>
      </c>
      <c r="G71" s="309">
        <v>928800</v>
      </c>
      <c r="H71" s="306" t="s">
        <v>208</v>
      </c>
      <c r="I71" s="309">
        <v>928020</v>
      </c>
      <c r="J71" s="187"/>
      <c r="K71" s="187"/>
      <c r="L71" s="297" t="s">
        <v>218</v>
      </c>
      <c r="M71" s="300" t="s">
        <v>53</v>
      </c>
      <c r="N71" s="300"/>
      <c r="O71" s="354">
        <v>243619</v>
      </c>
      <c r="P71" s="357" t="s">
        <v>117</v>
      </c>
      <c r="Q71" s="158"/>
    </row>
    <row r="72" spans="1:17" ht="24" customHeight="1" x14ac:dyDescent="0.35">
      <c r="A72" s="288"/>
      <c r="B72" s="78" t="s">
        <v>213</v>
      </c>
      <c r="C72" s="320"/>
      <c r="D72" s="320"/>
      <c r="E72" s="295"/>
      <c r="F72" s="306"/>
      <c r="G72" s="309"/>
      <c r="H72" s="306"/>
      <c r="I72" s="309"/>
      <c r="J72" s="234" t="s">
        <v>57</v>
      </c>
      <c r="K72" s="79" t="s">
        <v>214</v>
      </c>
      <c r="L72" s="298"/>
      <c r="M72" s="301"/>
      <c r="N72" s="301"/>
      <c r="O72" s="355"/>
      <c r="P72" s="358"/>
      <c r="Q72" s="158"/>
    </row>
    <row r="73" spans="1:17" ht="24" customHeight="1" x14ac:dyDescent="0.25">
      <c r="A73" s="288"/>
      <c r="B73" s="78" t="s">
        <v>215</v>
      </c>
      <c r="C73" s="320"/>
      <c r="D73" s="320"/>
      <c r="E73" s="295"/>
      <c r="F73" s="306"/>
      <c r="G73" s="309"/>
      <c r="H73" s="306"/>
      <c r="I73" s="309"/>
      <c r="J73" s="234" t="s">
        <v>55</v>
      </c>
      <c r="K73" s="80" t="s">
        <v>210</v>
      </c>
      <c r="L73" s="298"/>
      <c r="M73" s="301"/>
      <c r="N73" s="301"/>
      <c r="O73" s="355"/>
      <c r="P73" s="358"/>
      <c r="Q73" s="158"/>
    </row>
    <row r="74" spans="1:17" ht="24" customHeight="1" x14ac:dyDescent="0.25">
      <c r="A74" s="290"/>
      <c r="B74" s="83" t="s">
        <v>216</v>
      </c>
      <c r="C74" s="320"/>
      <c r="D74" s="320"/>
      <c r="E74" s="296"/>
      <c r="F74" s="307"/>
      <c r="G74" s="310"/>
      <c r="H74" s="307"/>
      <c r="I74" s="310"/>
      <c r="J74" s="236"/>
      <c r="K74" s="95"/>
      <c r="L74" s="299"/>
      <c r="M74" s="302"/>
      <c r="N74" s="302"/>
      <c r="O74" s="356"/>
      <c r="P74" s="359"/>
      <c r="Q74" s="158"/>
    </row>
    <row r="75" spans="1:17" ht="24" customHeight="1" x14ac:dyDescent="0.25">
      <c r="A75" s="363">
        <v>17</v>
      </c>
      <c r="B75" s="77" t="s">
        <v>132</v>
      </c>
      <c r="C75" s="291">
        <v>467200</v>
      </c>
      <c r="D75" s="291">
        <v>499490</v>
      </c>
      <c r="E75" s="339" t="s">
        <v>52</v>
      </c>
      <c r="F75" s="281" t="s">
        <v>225</v>
      </c>
      <c r="G75" s="308">
        <v>484512</v>
      </c>
      <c r="H75" s="281" t="s">
        <v>225</v>
      </c>
      <c r="I75" s="308">
        <v>484512</v>
      </c>
      <c r="J75" s="258"/>
      <c r="K75" s="258"/>
      <c r="L75" s="297" t="s">
        <v>257</v>
      </c>
      <c r="M75" s="300" t="s">
        <v>53</v>
      </c>
      <c r="N75" s="315"/>
      <c r="O75" s="354">
        <v>243650</v>
      </c>
      <c r="P75" s="357" t="s">
        <v>117</v>
      </c>
      <c r="Q75" s="158"/>
    </row>
    <row r="76" spans="1:17" ht="24" customHeight="1" x14ac:dyDescent="0.35">
      <c r="A76" s="289"/>
      <c r="B76" s="80" t="s">
        <v>134</v>
      </c>
      <c r="C76" s="292"/>
      <c r="D76" s="292"/>
      <c r="E76" s="340"/>
      <c r="F76" s="321"/>
      <c r="G76" s="309"/>
      <c r="H76" s="321"/>
      <c r="I76" s="309"/>
      <c r="J76" s="259" t="s">
        <v>57</v>
      </c>
      <c r="K76" s="79" t="s">
        <v>226</v>
      </c>
      <c r="L76" s="298"/>
      <c r="M76" s="301"/>
      <c r="N76" s="316"/>
      <c r="O76" s="355"/>
      <c r="P76" s="358"/>
      <c r="Q76" s="158"/>
    </row>
    <row r="77" spans="1:17" ht="24" customHeight="1" x14ac:dyDescent="0.25">
      <c r="A77" s="289"/>
      <c r="B77" s="80" t="s">
        <v>78</v>
      </c>
      <c r="C77" s="292"/>
      <c r="D77" s="292"/>
      <c r="E77" s="340"/>
      <c r="F77" s="321"/>
      <c r="G77" s="309"/>
      <c r="H77" s="321"/>
      <c r="I77" s="309"/>
      <c r="J77" s="259" t="s">
        <v>55</v>
      </c>
      <c r="K77" s="80" t="s">
        <v>227</v>
      </c>
      <c r="L77" s="298"/>
      <c r="M77" s="301"/>
      <c r="N77" s="316"/>
      <c r="O77" s="355"/>
      <c r="P77" s="358"/>
      <c r="Q77" s="158"/>
    </row>
    <row r="78" spans="1:17" ht="24" customHeight="1" x14ac:dyDescent="0.25">
      <c r="A78" s="364"/>
      <c r="B78" s="83" t="s">
        <v>228</v>
      </c>
      <c r="C78" s="293"/>
      <c r="D78" s="293"/>
      <c r="E78" s="341"/>
      <c r="F78" s="322"/>
      <c r="G78" s="310"/>
      <c r="H78" s="322"/>
      <c r="I78" s="310"/>
      <c r="J78" s="260"/>
      <c r="K78" s="260"/>
      <c r="L78" s="299"/>
      <c r="M78" s="302"/>
      <c r="N78" s="317"/>
      <c r="O78" s="356"/>
      <c r="P78" s="359"/>
      <c r="Q78" s="158"/>
    </row>
    <row r="79" spans="1:17" ht="24" customHeight="1" x14ac:dyDescent="0.25">
      <c r="A79" s="363">
        <v>18</v>
      </c>
      <c r="B79" s="77" t="s">
        <v>229</v>
      </c>
      <c r="C79" s="291">
        <v>44000</v>
      </c>
      <c r="D79" s="291">
        <v>47080</v>
      </c>
      <c r="E79" s="339" t="s">
        <v>52</v>
      </c>
      <c r="F79" s="305" t="s">
        <v>230</v>
      </c>
      <c r="G79" s="308">
        <v>47080</v>
      </c>
      <c r="H79" s="365" t="s">
        <v>230</v>
      </c>
      <c r="I79" s="367">
        <v>47080</v>
      </c>
      <c r="J79" s="258"/>
      <c r="K79" s="258"/>
      <c r="L79" s="297" t="s">
        <v>260</v>
      </c>
      <c r="M79" s="300" t="s">
        <v>53</v>
      </c>
      <c r="N79" s="315"/>
      <c r="O79" s="354">
        <v>243650</v>
      </c>
      <c r="P79" s="357" t="s">
        <v>117</v>
      </c>
      <c r="Q79" s="158"/>
    </row>
    <row r="80" spans="1:17" ht="24" customHeight="1" x14ac:dyDescent="0.35">
      <c r="A80" s="289"/>
      <c r="B80" s="80" t="s">
        <v>231</v>
      </c>
      <c r="C80" s="292"/>
      <c r="D80" s="292"/>
      <c r="E80" s="340"/>
      <c r="F80" s="306"/>
      <c r="G80" s="309"/>
      <c r="H80" s="343"/>
      <c r="I80" s="368"/>
      <c r="J80" s="259" t="s">
        <v>54</v>
      </c>
      <c r="K80" s="79" t="s">
        <v>232</v>
      </c>
      <c r="L80" s="298"/>
      <c r="M80" s="301"/>
      <c r="N80" s="316"/>
      <c r="O80" s="355"/>
      <c r="P80" s="358"/>
      <c r="Q80" s="158"/>
    </row>
    <row r="81" spans="1:17" ht="24" customHeight="1" x14ac:dyDescent="0.25">
      <c r="A81" s="289"/>
      <c r="B81" s="80" t="s">
        <v>233</v>
      </c>
      <c r="C81" s="292"/>
      <c r="D81" s="292"/>
      <c r="E81" s="340"/>
      <c r="F81" s="259" t="s">
        <v>234</v>
      </c>
      <c r="G81" s="264">
        <v>56496</v>
      </c>
      <c r="H81" s="343"/>
      <c r="I81" s="368"/>
      <c r="J81" s="259" t="s">
        <v>55</v>
      </c>
      <c r="K81" s="80" t="s">
        <v>235</v>
      </c>
      <c r="L81" s="298"/>
      <c r="M81" s="301"/>
      <c r="N81" s="316"/>
      <c r="O81" s="355"/>
      <c r="P81" s="358"/>
      <c r="Q81" s="158"/>
    </row>
    <row r="82" spans="1:17" ht="24" customHeight="1" x14ac:dyDescent="0.25">
      <c r="A82" s="364"/>
      <c r="B82" s="83"/>
      <c r="C82" s="293"/>
      <c r="D82" s="293"/>
      <c r="E82" s="341"/>
      <c r="F82" s="260" t="s">
        <v>236</v>
      </c>
      <c r="G82" s="265">
        <v>61204</v>
      </c>
      <c r="H82" s="366"/>
      <c r="I82" s="369"/>
      <c r="J82" s="260"/>
      <c r="K82" s="260"/>
      <c r="L82" s="299"/>
      <c r="M82" s="302"/>
      <c r="N82" s="317"/>
      <c r="O82" s="356"/>
      <c r="P82" s="359"/>
      <c r="Q82" s="158"/>
    </row>
    <row r="83" spans="1:17" ht="24" customHeight="1" x14ac:dyDescent="0.25">
      <c r="A83" s="363">
        <v>19</v>
      </c>
      <c r="B83" s="77" t="s">
        <v>237</v>
      </c>
      <c r="C83" s="291">
        <v>16000</v>
      </c>
      <c r="D83" s="291">
        <v>17120</v>
      </c>
      <c r="E83" s="339" t="s">
        <v>52</v>
      </c>
      <c r="F83" s="281" t="s">
        <v>238</v>
      </c>
      <c r="G83" s="308">
        <v>17120</v>
      </c>
      <c r="H83" s="365" t="s">
        <v>238</v>
      </c>
      <c r="I83" s="367">
        <v>17120</v>
      </c>
      <c r="J83" s="258"/>
      <c r="K83" s="258"/>
      <c r="L83" s="297" t="s">
        <v>262</v>
      </c>
      <c r="M83" s="300" t="s">
        <v>53</v>
      </c>
      <c r="N83" s="315"/>
      <c r="O83" s="354">
        <v>243650</v>
      </c>
      <c r="P83" s="357" t="s">
        <v>117</v>
      </c>
      <c r="Q83" s="158"/>
    </row>
    <row r="84" spans="1:17" ht="24" customHeight="1" x14ac:dyDescent="0.35">
      <c r="A84" s="289"/>
      <c r="B84" s="80" t="s">
        <v>239</v>
      </c>
      <c r="C84" s="292"/>
      <c r="D84" s="292"/>
      <c r="E84" s="340"/>
      <c r="F84" s="321"/>
      <c r="G84" s="309"/>
      <c r="H84" s="343"/>
      <c r="I84" s="368"/>
      <c r="J84" s="259" t="s">
        <v>54</v>
      </c>
      <c r="K84" s="79" t="s">
        <v>240</v>
      </c>
      <c r="L84" s="298"/>
      <c r="M84" s="301"/>
      <c r="N84" s="316"/>
      <c r="O84" s="355"/>
      <c r="P84" s="358"/>
      <c r="Q84" s="158"/>
    </row>
    <row r="85" spans="1:17" ht="24" customHeight="1" x14ac:dyDescent="0.25">
      <c r="A85" s="289"/>
      <c r="B85" s="80" t="s">
        <v>241</v>
      </c>
      <c r="C85" s="292"/>
      <c r="D85" s="292"/>
      <c r="E85" s="340"/>
      <c r="F85" s="259" t="s">
        <v>245</v>
      </c>
      <c r="G85" s="264">
        <v>17655</v>
      </c>
      <c r="H85" s="343"/>
      <c r="I85" s="368"/>
      <c r="J85" s="259" t="s">
        <v>55</v>
      </c>
      <c r="K85" s="80" t="s">
        <v>243</v>
      </c>
      <c r="L85" s="298"/>
      <c r="M85" s="301"/>
      <c r="N85" s="316"/>
      <c r="O85" s="355"/>
      <c r="P85" s="358"/>
      <c r="Q85" s="158"/>
    </row>
    <row r="86" spans="1:17" ht="24" customHeight="1" x14ac:dyDescent="0.25">
      <c r="A86" s="364"/>
      <c r="B86" s="83" t="s">
        <v>244</v>
      </c>
      <c r="C86" s="293"/>
      <c r="D86" s="293"/>
      <c r="E86" s="341"/>
      <c r="F86" s="259" t="s">
        <v>242</v>
      </c>
      <c r="G86" s="264">
        <v>18725</v>
      </c>
      <c r="H86" s="366"/>
      <c r="I86" s="369"/>
      <c r="J86" s="260"/>
      <c r="K86" s="260"/>
      <c r="L86" s="299"/>
      <c r="M86" s="302"/>
      <c r="N86" s="317"/>
      <c r="O86" s="356"/>
      <c r="P86" s="359"/>
      <c r="Q86" s="158"/>
    </row>
    <row r="87" spans="1:17" ht="24" customHeight="1" x14ac:dyDescent="0.25">
      <c r="A87" s="287">
        <v>20</v>
      </c>
      <c r="B87" s="77" t="s">
        <v>204</v>
      </c>
      <c r="C87" s="291">
        <v>467200</v>
      </c>
      <c r="D87" s="291">
        <v>423955</v>
      </c>
      <c r="E87" s="294" t="s">
        <v>52</v>
      </c>
      <c r="F87" s="305" t="s">
        <v>178</v>
      </c>
      <c r="G87" s="308">
        <v>417759</v>
      </c>
      <c r="H87" s="305" t="s">
        <v>178</v>
      </c>
      <c r="I87" s="308">
        <v>417759</v>
      </c>
      <c r="J87" s="134"/>
      <c r="K87" s="80"/>
      <c r="L87" s="297" t="s">
        <v>192</v>
      </c>
      <c r="M87" s="300" t="s">
        <v>53</v>
      </c>
      <c r="N87" s="300"/>
      <c r="O87" s="354">
        <v>243650</v>
      </c>
      <c r="P87" s="357" t="s">
        <v>117</v>
      </c>
      <c r="Q87" s="158"/>
    </row>
    <row r="88" spans="1:17" ht="24" customHeight="1" x14ac:dyDescent="0.35">
      <c r="A88" s="288"/>
      <c r="B88" s="80" t="s">
        <v>179</v>
      </c>
      <c r="C88" s="292"/>
      <c r="D88" s="292"/>
      <c r="E88" s="295"/>
      <c r="F88" s="306"/>
      <c r="G88" s="309"/>
      <c r="H88" s="306"/>
      <c r="I88" s="309"/>
      <c r="J88" s="259" t="s">
        <v>57</v>
      </c>
      <c r="K88" s="79" t="s">
        <v>246</v>
      </c>
      <c r="L88" s="298"/>
      <c r="M88" s="301"/>
      <c r="N88" s="301"/>
      <c r="O88" s="355"/>
      <c r="P88" s="358"/>
      <c r="Q88" s="158"/>
    </row>
    <row r="89" spans="1:17" ht="24" customHeight="1" x14ac:dyDescent="0.25">
      <c r="A89" s="289"/>
      <c r="B89" s="80" t="s">
        <v>247</v>
      </c>
      <c r="C89" s="292"/>
      <c r="D89" s="292"/>
      <c r="E89" s="295"/>
      <c r="F89" s="306"/>
      <c r="G89" s="309"/>
      <c r="H89" s="306"/>
      <c r="I89" s="309"/>
      <c r="J89" s="259" t="s">
        <v>55</v>
      </c>
      <c r="K89" s="80" t="s">
        <v>248</v>
      </c>
      <c r="L89" s="298"/>
      <c r="M89" s="301"/>
      <c r="N89" s="301"/>
      <c r="O89" s="355"/>
      <c r="P89" s="358"/>
      <c r="Q89" s="158"/>
    </row>
    <row r="90" spans="1:17" ht="24" customHeight="1" x14ac:dyDescent="0.25">
      <c r="A90" s="290"/>
      <c r="B90" s="81"/>
      <c r="C90" s="293"/>
      <c r="D90" s="293"/>
      <c r="E90" s="296"/>
      <c r="F90" s="307"/>
      <c r="G90" s="310"/>
      <c r="H90" s="307"/>
      <c r="I90" s="310"/>
      <c r="J90" s="82"/>
      <c r="K90" s="83"/>
      <c r="L90" s="299"/>
      <c r="M90" s="302"/>
      <c r="N90" s="302"/>
      <c r="O90" s="356"/>
      <c r="P90" s="359"/>
      <c r="Q90" s="158"/>
    </row>
    <row r="91" spans="1:17" ht="24" customHeight="1" x14ac:dyDescent="0.25">
      <c r="A91" s="287">
        <v>21</v>
      </c>
      <c r="B91" s="77" t="s">
        <v>204</v>
      </c>
      <c r="C91" s="319">
        <v>2803700</v>
      </c>
      <c r="D91" s="319">
        <v>1850161</v>
      </c>
      <c r="E91" s="339" t="s">
        <v>56</v>
      </c>
      <c r="F91" s="261" t="s">
        <v>206</v>
      </c>
      <c r="G91" s="262">
        <v>1395000</v>
      </c>
      <c r="H91" s="333" t="s">
        <v>206</v>
      </c>
      <c r="I91" s="308">
        <v>1394592</v>
      </c>
      <c r="J91" s="258"/>
      <c r="K91" s="258"/>
      <c r="L91" s="336" t="s">
        <v>192</v>
      </c>
      <c r="M91" s="300" t="s">
        <v>53</v>
      </c>
      <c r="N91" s="346"/>
      <c r="O91" s="360">
        <v>243650</v>
      </c>
      <c r="P91" s="360">
        <v>243650</v>
      </c>
      <c r="Q91" s="158"/>
    </row>
    <row r="92" spans="1:17" ht="24" customHeight="1" x14ac:dyDescent="0.35">
      <c r="A92" s="288"/>
      <c r="B92" s="80" t="s">
        <v>179</v>
      </c>
      <c r="C92" s="320"/>
      <c r="D92" s="320"/>
      <c r="E92" s="340"/>
      <c r="F92" s="263" t="s">
        <v>76</v>
      </c>
      <c r="G92" s="264">
        <v>1440000</v>
      </c>
      <c r="H92" s="343"/>
      <c r="I92" s="309"/>
      <c r="J92" s="259"/>
      <c r="K92" s="79"/>
      <c r="L92" s="337"/>
      <c r="M92" s="301"/>
      <c r="N92" s="347"/>
      <c r="O92" s="361"/>
      <c r="P92" s="361"/>
      <c r="Q92" s="158"/>
    </row>
    <row r="93" spans="1:17" ht="24" customHeight="1" x14ac:dyDescent="0.35">
      <c r="A93" s="288"/>
      <c r="B93" s="80" t="s">
        <v>251</v>
      </c>
      <c r="C93" s="320"/>
      <c r="D93" s="320"/>
      <c r="E93" s="340"/>
      <c r="F93" s="263" t="s">
        <v>252</v>
      </c>
      <c r="G93" s="254">
        <v>1480000</v>
      </c>
      <c r="H93" s="334"/>
      <c r="I93" s="309"/>
      <c r="J93" s="259"/>
      <c r="K93" s="79"/>
      <c r="L93" s="337"/>
      <c r="M93" s="301"/>
      <c r="N93" s="347"/>
      <c r="O93" s="361"/>
      <c r="P93" s="361"/>
      <c r="Q93" s="158"/>
    </row>
    <row r="94" spans="1:17" ht="24" customHeight="1" x14ac:dyDescent="0.35">
      <c r="A94" s="288"/>
      <c r="B94" s="80"/>
      <c r="C94" s="320"/>
      <c r="D94" s="320"/>
      <c r="E94" s="340"/>
      <c r="F94" s="263" t="s">
        <v>253</v>
      </c>
      <c r="G94" s="264">
        <v>1515000</v>
      </c>
      <c r="H94" s="334"/>
      <c r="I94" s="309"/>
      <c r="J94" s="259" t="s">
        <v>54</v>
      </c>
      <c r="K94" s="79" t="s">
        <v>254</v>
      </c>
      <c r="L94" s="337"/>
      <c r="M94" s="301"/>
      <c r="N94" s="347"/>
      <c r="O94" s="361"/>
      <c r="P94" s="361"/>
      <c r="Q94" s="158"/>
    </row>
    <row r="95" spans="1:17" ht="24" customHeight="1" x14ac:dyDescent="0.25">
      <c r="A95" s="288"/>
      <c r="B95" s="80"/>
      <c r="C95" s="320"/>
      <c r="D95" s="320"/>
      <c r="E95" s="340"/>
      <c r="F95" s="263" t="s">
        <v>205</v>
      </c>
      <c r="G95" s="254">
        <v>1549000</v>
      </c>
      <c r="H95" s="334"/>
      <c r="I95" s="309"/>
      <c r="J95" s="259" t="s">
        <v>55</v>
      </c>
      <c r="K95" s="80" t="s">
        <v>243</v>
      </c>
      <c r="L95" s="337"/>
      <c r="M95" s="301"/>
      <c r="N95" s="347"/>
      <c r="O95" s="361"/>
      <c r="P95" s="361"/>
      <c r="Q95" s="158"/>
    </row>
    <row r="96" spans="1:17" ht="24" customHeight="1" x14ac:dyDescent="0.25">
      <c r="A96" s="288"/>
      <c r="B96" s="80"/>
      <c r="C96" s="320"/>
      <c r="D96" s="320"/>
      <c r="E96" s="340"/>
      <c r="F96" s="263" t="s">
        <v>211</v>
      </c>
      <c r="G96" s="264">
        <v>1578187</v>
      </c>
      <c r="H96" s="334"/>
      <c r="I96" s="309"/>
      <c r="J96" s="259"/>
      <c r="K96" s="80"/>
      <c r="L96" s="337"/>
      <c r="M96" s="301"/>
      <c r="N96" s="347"/>
      <c r="O96" s="361"/>
      <c r="P96" s="361"/>
      <c r="Q96" s="158"/>
    </row>
    <row r="97" spans="1:17" ht="24" customHeight="1" x14ac:dyDescent="0.25">
      <c r="A97" s="288"/>
      <c r="B97" s="80"/>
      <c r="C97" s="320"/>
      <c r="D97" s="320"/>
      <c r="E97" s="340"/>
      <c r="F97" s="323" t="s">
        <v>208</v>
      </c>
      <c r="G97" s="325">
        <v>1610000</v>
      </c>
      <c r="H97" s="334"/>
      <c r="I97" s="309"/>
      <c r="J97" s="259"/>
      <c r="K97" s="80"/>
      <c r="L97" s="337"/>
      <c r="M97" s="301"/>
      <c r="N97" s="347"/>
      <c r="O97" s="361"/>
      <c r="P97" s="361"/>
      <c r="Q97" s="158"/>
    </row>
    <row r="98" spans="1:17" ht="24" customHeight="1" x14ac:dyDescent="0.25">
      <c r="A98" s="290"/>
      <c r="B98" s="83"/>
      <c r="C98" s="320"/>
      <c r="D98" s="320"/>
      <c r="E98" s="341"/>
      <c r="F98" s="324"/>
      <c r="G98" s="326"/>
      <c r="H98" s="335"/>
      <c r="I98" s="310"/>
      <c r="J98" s="260"/>
      <c r="K98" s="260"/>
      <c r="L98" s="338"/>
      <c r="M98" s="302"/>
      <c r="N98" s="348"/>
      <c r="O98" s="362"/>
      <c r="P98" s="362"/>
      <c r="Q98" s="158"/>
    </row>
    <row r="99" spans="1:17" ht="24" customHeight="1" x14ac:dyDescent="0.35">
      <c r="A99" s="85"/>
      <c r="B99" s="303" t="s">
        <v>263</v>
      </c>
      <c r="C99" s="303"/>
      <c r="D99" s="303"/>
      <c r="E99" s="303"/>
      <c r="F99" s="303"/>
      <c r="G99" s="303"/>
      <c r="H99" s="304"/>
      <c r="I99" s="86">
        <f>SUM(I8:I98)</f>
        <v>25529505.910000004</v>
      </c>
      <c r="J99" s="87"/>
      <c r="K99" s="88"/>
      <c r="L99" s="141"/>
      <c r="M99" s="142"/>
      <c r="N99" s="143"/>
      <c r="O99" s="145"/>
      <c r="P99" s="146"/>
      <c r="Q99" s="158"/>
    </row>
    <row r="100" spans="1:17" ht="24" customHeight="1" x14ac:dyDescent="0.35">
      <c r="A100" s="147"/>
      <c r="B100" s="148"/>
      <c r="C100" s="149"/>
      <c r="D100" s="149"/>
      <c r="E100" s="147"/>
      <c r="F100" s="134"/>
      <c r="G100" s="111"/>
      <c r="H100" s="150"/>
      <c r="I100" s="151"/>
      <c r="J100" s="134"/>
      <c r="K100" s="152"/>
      <c r="L100" s="153"/>
      <c r="M100" s="154"/>
      <c r="N100" s="155"/>
      <c r="O100" s="156"/>
      <c r="P100" s="157"/>
      <c r="Q100" s="158"/>
    </row>
    <row r="101" spans="1:17" ht="24" customHeight="1" x14ac:dyDescent="0.35">
      <c r="A101" s="147"/>
      <c r="B101" s="148"/>
      <c r="C101" s="149"/>
      <c r="D101" s="149"/>
      <c r="E101" s="147"/>
      <c r="F101" s="134"/>
      <c r="G101" s="111"/>
      <c r="H101" s="150"/>
      <c r="I101" s="151"/>
      <c r="J101" s="134"/>
      <c r="K101" s="152"/>
      <c r="L101" s="153"/>
      <c r="M101" s="154"/>
      <c r="N101" s="155"/>
      <c r="O101" s="156"/>
      <c r="P101" s="157"/>
      <c r="Q101" s="158"/>
    </row>
    <row r="102" spans="1:17" ht="24" customHeight="1" x14ac:dyDescent="0.35">
      <c r="A102" s="147"/>
      <c r="B102" s="148"/>
      <c r="C102" s="149"/>
      <c r="D102" s="149"/>
      <c r="E102" s="147"/>
      <c r="F102" s="134"/>
      <c r="G102" s="111"/>
      <c r="H102" s="150"/>
      <c r="I102" s="151"/>
      <c r="J102" s="134"/>
      <c r="K102" s="152"/>
      <c r="L102" s="153"/>
      <c r="M102" s="154"/>
      <c r="N102" s="155"/>
      <c r="O102" s="156"/>
      <c r="P102" s="157"/>
      <c r="Q102" s="158"/>
    </row>
    <row r="103" spans="1:17" ht="24" customHeight="1" x14ac:dyDescent="0.35">
      <c r="A103" s="147"/>
      <c r="B103" s="148"/>
      <c r="C103" s="149"/>
      <c r="D103" s="149"/>
      <c r="E103" s="147"/>
      <c r="F103" s="134"/>
      <c r="G103" s="111"/>
      <c r="H103" s="150"/>
      <c r="I103" s="151"/>
      <c r="J103" s="134"/>
      <c r="K103" s="152"/>
      <c r="L103" s="153"/>
      <c r="M103" s="154"/>
      <c r="N103" s="155"/>
      <c r="O103" s="156"/>
      <c r="P103" s="157"/>
      <c r="Q103" s="158"/>
    </row>
    <row r="104" spans="1:17" ht="24" customHeight="1" x14ac:dyDescent="0.35">
      <c r="A104" s="147"/>
      <c r="B104" s="148"/>
      <c r="C104" s="149"/>
      <c r="D104" s="149"/>
      <c r="E104" s="147"/>
      <c r="F104" s="134"/>
      <c r="G104" s="111"/>
      <c r="H104" s="150"/>
      <c r="I104" s="151"/>
      <c r="J104" s="134"/>
      <c r="K104" s="152"/>
      <c r="L104" s="153"/>
      <c r="M104" s="154"/>
      <c r="N104" s="155"/>
      <c r="O104" s="156"/>
      <c r="P104" s="157"/>
      <c r="Q104" s="158"/>
    </row>
    <row r="105" spans="1:17" ht="24" customHeight="1" x14ac:dyDescent="0.35">
      <c r="A105" s="147"/>
      <c r="B105" s="148"/>
      <c r="C105" s="149"/>
      <c r="D105" s="149"/>
      <c r="E105" s="147"/>
      <c r="F105" s="134"/>
      <c r="G105" s="111"/>
      <c r="H105" s="150"/>
      <c r="I105" s="151"/>
      <c r="J105" s="134"/>
      <c r="K105" s="152"/>
      <c r="L105" s="153"/>
      <c r="M105" s="154"/>
      <c r="N105" s="155"/>
      <c r="O105" s="156"/>
      <c r="P105" s="157"/>
      <c r="Q105" s="158"/>
    </row>
    <row r="106" spans="1:17" ht="24" customHeight="1" x14ac:dyDescent="0.35">
      <c r="A106" s="147"/>
      <c r="B106" s="148"/>
      <c r="C106" s="149"/>
      <c r="D106" s="149"/>
      <c r="E106" s="147"/>
      <c r="F106" s="134"/>
      <c r="G106" s="111"/>
      <c r="H106" s="150"/>
      <c r="I106" s="151"/>
      <c r="J106" s="134"/>
      <c r="K106" s="152"/>
      <c r="L106" s="153"/>
      <c r="M106" s="154"/>
      <c r="N106" s="155"/>
      <c r="O106" s="156"/>
      <c r="P106" s="157"/>
      <c r="Q106" s="158"/>
    </row>
    <row r="107" spans="1:17" ht="24" customHeight="1" x14ac:dyDescent="0.35">
      <c r="A107" s="147"/>
      <c r="B107" s="148"/>
      <c r="C107" s="149"/>
      <c r="D107" s="149"/>
      <c r="E107" s="147"/>
      <c r="F107" s="134"/>
      <c r="G107" s="111"/>
      <c r="H107" s="150"/>
      <c r="I107" s="151"/>
      <c r="J107" s="134"/>
      <c r="K107" s="152"/>
      <c r="L107" s="153"/>
      <c r="M107" s="154"/>
      <c r="N107" s="155"/>
      <c r="O107" s="156"/>
      <c r="P107" s="157"/>
      <c r="Q107" s="158"/>
    </row>
    <row r="108" spans="1:17" ht="24" customHeight="1" x14ac:dyDescent="0.35">
      <c r="A108" s="147"/>
      <c r="B108" s="148"/>
      <c r="C108" s="149"/>
      <c r="D108" s="149"/>
      <c r="E108" s="147"/>
      <c r="F108" s="134"/>
      <c r="G108" s="111"/>
      <c r="H108" s="150"/>
      <c r="I108" s="151"/>
      <c r="J108" s="134"/>
      <c r="K108" s="152"/>
      <c r="L108" s="153"/>
      <c r="M108" s="154"/>
      <c r="N108" s="155"/>
      <c r="O108" s="156"/>
      <c r="P108" s="157"/>
      <c r="Q108" s="158"/>
    </row>
    <row r="109" spans="1:17" ht="24" customHeight="1" x14ac:dyDescent="0.35">
      <c r="A109" s="147"/>
      <c r="B109" s="148"/>
      <c r="C109" s="149"/>
      <c r="D109" s="149"/>
      <c r="E109" s="147"/>
      <c r="F109" s="134"/>
      <c r="G109" s="111"/>
      <c r="H109" s="150"/>
      <c r="I109" s="151"/>
      <c r="J109" s="134"/>
      <c r="K109" s="152"/>
      <c r="L109" s="153"/>
      <c r="M109" s="154"/>
      <c r="N109" s="155"/>
      <c r="O109" s="156"/>
      <c r="P109" s="157"/>
      <c r="Q109" s="158"/>
    </row>
    <row r="110" spans="1:17" ht="24" customHeight="1" x14ac:dyDescent="0.35">
      <c r="A110" s="147"/>
      <c r="B110" s="148"/>
      <c r="C110" s="149"/>
      <c r="D110" s="149"/>
      <c r="E110" s="147"/>
      <c r="F110" s="134"/>
      <c r="G110" s="111"/>
      <c r="H110" s="150"/>
      <c r="I110" s="151"/>
      <c r="J110" s="134"/>
      <c r="K110" s="152"/>
      <c r="L110" s="153"/>
      <c r="M110" s="154"/>
      <c r="N110" s="155"/>
      <c r="O110" s="156"/>
      <c r="P110" s="157"/>
      <c r="Q110" s="158"/>
    </row>
    <row r="111" spans="1:17" ht="24" customHeight="1" x14ac:dyDescent="0.35">
      <c r="A111" s="147"/>
      <c r="B111" s="148"/>
      <c r="C111" s="149"/>
      <c r="D111" s="149"/>
      <c r="E111" s="147"/>
      <c r="F111" s="134"/>
      <c r="G111" s="111"/>
      <c r="H111" s="150"/>
      <c r="I111" s="151"/>
      <c r="J111" s="134"/>
      <c r="K111" s="152"/>
      <c r="L111" s="153"/>
      <c r="M111" s="154"/>
      <c r="N111" s="155"/>
      <c r="O111" s="156"/>
      <c r="P111" s="157"/>
      <c r="Q111" s="158"/>
    </row>
    <row r="112" spans="1:17" ht="24" customHeight="1" x14ac:dyDescent="0.25">
      <c r="A112" s="147"/>
      <c r="B112" s="148"/>
      <c r="C112" s="149"/>
      <c r="D112" s="149"/>
      <c r="E112" s="147"/>
      <c r="F112" s="159"/>
      <c r="G112" s="160"/>
      <c r="H112" s="150"/>
      <c r="I112" s="151"/>
      <c r="J112" s="134"/>
      <c r="K112" s="148"/>
      <c r="L112" s="153"/>
      <c r="M112" s="154"/>
      <c r="N112" s="155"/>
      <c r="O112" s="156"/>
      <c r="P112" s="157"/>
      <c r="Q112" s="158"/>
    </row>
    <row r="113" spans="1:17" ht="24" customHeight="1" x14ac:dyDescent="0.25">
      <c r="A113" s="147"/>
      <c r="B113" s="148"/>
      <c r="C113" s="149"/>
      <c r="D113" s="149"/>
      <c r="E113" s="147"/>
      <c r="F113" s="159"/>
      <c r="G113" s="160"/>
      <c r="H113" s="150"/>
      <c r="I113" s="151"/>
      <c r="J113" s="161"/>
      <c r="K113" s="161"/>
      <c r="L113" s="153"/>
      <c r="M113" s="154"/>
      <c r="N113" s="155"/>
      <c r="O113" s="156"/>
      <c r="P113" s="157"/>
      <c r="Q113" s="158"/>
    </row>
    <row r="114" spans="1:17" x14ac:dyDescent="0.25">
      <c r="L114" s="144"/>
      <c r="M114" s="144"/>
      <c r="N114" s="144"/>
      <c r="O114" s="144"/>
      <c r="P114" s="144"/>
    </row>
  </sheetData>
  <mergeCells count="293">
    <mergeCell ref="M71:M74"/>
    <mergeCell ref="N71:N74"/>
    <mergeCell ref="O61:O64"/>
    <mergeCell ref="P61:P64"/>
    <mergeCell ref="O71:O74"/>
    <mergeCell ref="P71:P74"/>
    <mergeCell ref="O65:O70"/>
    <mergeCell ref="P65:P70"/>
    <mergeCell ref="M61:M64"/>
    <mergeCell ref="N61:N64"/>
    <mergeCell ref="A71:A74"/>
    <mergeCell ref="C71:C74"/>
    <mergeCell ref="D71:D74"/>
    <mergeCell ref="E71:E74"/>
    <mergeCell ref="F71:F74"/>
    <mergeCell ref="G71:G74"/>
    <mergeCell ref="H71:H74"/>
    <mergeCell ref="I71:I74"/>
    <mergeCell ref="L71:L74"/>
    <mergeCell ref="A65:A70"/>
    <mergeCell ref="C65:C70"/>
    <mergeCell ref="D65:D70"/>
    <mergeCell ref="E65:E70"/>
    <mergeCell ref="H65:H70"/>
    <mergeCell ref="I65:I70"/>
    <mergeCell ref="L65:L70"/>
    <mergeCell ref="M65:M70"/>
    <mergeCell ref="N65:N70"/>
    <mergeCell ref="F67:F68"/>
    <mergeCell ref="G67:G68"/>
    <mergeCell ref="A61:A64"/>
    <mergeCell ref="C61:C64"/>
    <mergeCell ref="D61:D64"/>
    <mergeCell ref="E61:E64"/>
    <mergeCell ref="F61:F62"/>
    <mergeCell ref="G61:G62"/>
    <mergeCell ref="H61:H64"/>
    <mergeCell ref="I61:I64"/>
    <mergeCell ref="L61:L64"/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  <mergeCell ref="A75:A78"/>
    <mergeCell ref="C75:C78"/>
    <mergeCell ref="D75:D78"/>
    <mergeCell ref="E75:E78"/>
    <mergeCell ref="F75:F78"/>
    <mergeCell ref="G75:G78"/>
    <mergeCell ref="H75:H78"/>
    <mergeCell ref="I75:I78"/>
    <mergeCell ref="L75:L78"/>
    <mergeCell ref="A79:A82"/>
    <mergeCell ref="C79:C82"/>
    <mergeCell ref="D79:D82"/>
    <mergeCell ref="E79:E82"/>
    <mergeCell ref="F79:F80"/>
    <mergeCell ref="G79:G80"/>
    <mergeCell ref="H79:H82"/>
    <mergeCell ref="I79:I82"/>
    <mergeCell ref="L79:L82"/>
    <mergeCell ref="A83:A86"/>
    <mergeCell ref="C83:C86"/>
    <mergeCell ref="D83:D86"/>
    <mergeCell ref="E83:E86"/>
    <mergeCell ref="F83:F84"/>
    <mergeCell ref="G83:G84"/>
    <mergeCell ref="H83:H86"/>
    <mergeCell ref="I83:I86"/>
    <mergeCell ref="L83:L86"/>
    <mergeCell ref="A87:A90"/>
    <mergeCell ref="C87:C90"/>
    <mergeCell ref="D87:D90"/>
    <mergeCell ref="E87:E90"/>
    <mergeCell ref="F87:F90"/>
    <mergeCell ref="G87:G90"/>
    <mergeCell ref="H87:H90"/>
    <mergeCell ref="I87:I90"/>
    <mergeCell ref="L87:L90"/>
    <mergeCell ref="A91:A98"/>
    <mergeCell ref="C91:C98"/>
    <mergeCell ref="D91:D98"/>
    <mergeCell ref="E91:E98"/>
    <mergeCell ref="H91:H98"/>
    <mergeCell ref="I91:I98"/>
    <mergeCell ref="L91:L98"/>
    <mergeCell ref="M91:M98"/>
    <mergeCell ref="N91:N98"/>
    <mergeCell ref="F97:F98"/>
    <mergeCell ref="G97:G98"/>
    <mergeCell ref="B99:H99"/>
    <mergeCell ref="O75:O78"/>
    <mergeCell ref="P75:P78"/>
    <mergeCell ref="O79:O82"/>
    <mergeCell ref="P79:P82"/>
    <mergeCell ref="O83:O86"/>
    <mergeCell ref="P83:P86"/>
    <mergeCell ref="O87:O90"/>
    <mergeCell ref="P87:P90"/>
    <mergeCell ref="O91:O98"/>
    <mergeCell ref="P91:P98"/>
    <mergeCell ref="M83:M86"/>
    <mergeCell ref="N83:N86"/>
    <mergeCell ref="M87:M90"/>
    <mergeCell ref="N87:N90"/>
    <mergeCell ref="M75:M78"/>
    <mergeCell ref="N75:N78"/>
    <mergeCell ref="M79:M82"/>
    <mergeCell ref="N79:N82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14</vt:i4>
      </vt:variant>
    </vt:vector>
  </HeadingPairs>
  <TitlesOfParts>
    <vt:vector size="25" baseType="lpstr">
      <vt:lpstr>smes ต.ค. 66</vt:lpstr>
      <vt:lpstr>แบบ สขร. ต.ค. 66 </vt:lpstr>
      <vt:lpstr>smes พ.ย. 66</vt:lpstr>
      <vt:lpstr>แบบ สขร. พ.ย. 66</vt:lpstr>
      <vt:lpstr>smes ธ.ค. 66</vt:lpstr>
      <vt:lpstr>แบบ สขร. ธ.ค. 66</vt:lpstr>
      <vt:lpstr>smes ม.ค. 67</vt:lpstr>
      <vt:lpstr>แบบ สขร. ม.ค. 67</vt:lpstr>
      <vt:lpstr>รวมทุกเดือน</vt:lpstr>
      <vt:lpstr>smes ก.พ. 67</vt:lpstr>
      <vt:lpstr>แบบ สขร. ก.พ. 67 </vt:lpstr>
      <vt:lpstr>'smes ก.พ. 67'!Print_Area</vt:lpstr>
      <vt:lpstr>'smes ต.ค. 66'!Print_Area</vt:lpstr>
      <vt:lpstr>'smes ธ.ค. 66'!Print_Area</vt:lpstr>
      <vt:lpstr>'smes พ.ย. 66'!Print_Area</vt:lpstr>
      <vt:lpstr>'smes ม.ค. 67'!Print_Area</vt:lpstr>
      <vt:lpstr>'แบบ สขร. ก.พ. 67 '!Print_Area</vt:lpstr>
      <vt:lpstr>'แบบ สขร. ธ.ค. 66'!Print_Area</vt:lpstr>
      <vt:lpstr>'แบบ สขร. ม.ค. 67'!Print_Area</vt:lpstr>
      <vt:lpstr>รวมทุกเดือน!Print_Area</vt:lpstr>
      <vt:lpstr>'smes ก.พ. 67'!Print_Titles</vt:lpstr>
      <vt:lpstr>'smes ต.ค. 66'!Print_Titles</vt:lpstr>
      <vt:lpstr>'smes ธ.ค. 66'!Print_Titles</vt:lpstr>
      <vt:lpstr>'smes พ.ย. 66'!Print_Titles</vt:lpstr>
      <vt:lpstr>'smes ม.ค.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2024-03-01T07:34:08Z</cp:lastPrinted>
  <dcterms:created xsi:type="dcterms:W3CDTF">2023-11-01T08:56:18Z</dcterms:created>
  <dcterms:modified xsi:type="dcterms:W3CDTF">2024-03-13T06:53:04Z</dcterms:modified>
</cp:coreProperties>
</file>