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4D713F53-D135-4355-9BD5-4661AEADEE4A}" xr6:coauthVersionLast="36" xr6:coauthVersionMax="36" xr10:uidLastSave="{00000000-0000-0000-0000-000000000000}"/>
  <bookViews>
    <workbookView xWindow="0" yWindow="0" windowWidth="28800" windowHeight="12225" firstSheet="10" activeTab="12" xr2:uid="{00000000-000D-0000-FFFF-FFFF00000000}"/>
  </bookViews>
  <sheets>
    <sheet name="สรุป" sheetId="12" r:id="rId1"/>
    <sheet name="ต.ค.64" sheetId="10" r:id="rId2"/>
    <sheet name="พ.ย.64" sheetId="18" r:id="rId3"/>
    <sheet name="ธ.ค.64" sheetId="19" r:id="rId4"/>
    <sheet name="ม.ค.65" sheetId="20" r:id="rId5"/>
    <sheet name="ก.พ.65" sheetId="21" r:id="rId6"/>
    <sheet name="มี.ค.65" sheetId="22" r:id="rId7"/>
    <sheet name="เม.ย.65" sheetId="23" r:id="rId8"/>
    <sheet name="พ.ค.65" sheetId="24" r:id="rId9"/>
    <sheet name="มิ.ย.65" sheetId="25" r:id="rId10"/>
    <sheet name="ก.ค.65" sheetId="26" r:id="rId11"/>
    <sheet name="ส.ค.65" sheetId="27" r:id="rId12"/>
    <sheet name="ก.ย.65" sheetId="28" r:id="rId13"/>
    <sheet name="ชื่อหมวด" sheetId="15" r:id="rId14"/>
    <sheet name="เรื่องร้องเรียนจัดซื้อ (ฝสอ.)" sheetId="5" state="hidden" r:id="rId15"/>
  </sheets>
  <definedNames>
    <definedName name="_xlnm._FilterDatabase" localSheetId="10" hidden="1">ก.ค.65!$A$7:$N$7</definedName>
    <definedName name="_xlnm._FilterDatabase" localSheetId="5" hidden="1">ก.พ.65!$A$7:$N$7</definedName>
    <definedName name="_xlnm._FilterDatabase" localSheetId="12" hidden="1">ก.ย.65!$A$7:$N$7</definedName>
    <definedName name="_xlnm._FilterDatabase" localSheetId="3" hidden="1">ธ.ค.64!$A$8:$N$8</definedName>
    <definedName name="_xlnm._FilterDatabase" localSheetId="8" hidden="1">พ.ค.65!$A$7:$N$7</definedName>
    <definedName name="_xlnm._FilterDatabase" localSheetId="2" hidden="1">พ.ย.64!$A$8:$N$8</definedName>
    <definedName name="_xlnm._FilterDatabase" localSheetId="4" hidden="1">ม.ค.65!$A$8:$N$8</definedName>
    <definedName name="_xlnm._FilterDatabase" localSheetId="9" hidden="1">มิ.ย.65!$A$7:$N$7</definedName>
    <definedName name="_xlnm._FilterDatabase" localSheetId="6" hidden="1">มี.ค.65!$A$7:$N$7</definedName>
    <definedName name="_xlnm._FilterDatabase" localSheetId="7" hidden="1">เม.ย.65!$A$7:$N$7</definedName>
    <definedName name="_xlnm._FilterDatabase" localSheetId="11" hidden="1">ส.ค.65!$A$7:$N$7</definedName>
    <definedName name="_xlnm.Print_Area" localSheetId="5">ก.พ.65!$A$1:$N$114</definedName>
    <definedName name="_xlnm.Print_Area" localSheetId="4">ม.ค.65!$A$1:$N$115</definedName>
    <definedName name="_xlnm.Print_Titles" localSheetId="10">ก.ค.65!$5:$6</definedName>
    <definedName name="_xlnm.Print_Titles" localSheetId="5">ก.พ.65!$5:$6</definedName>
    <definedName name="_xlnm.Print_Titles" localSheetId="12">ก.ย.65!$5:$6</definedName>
    <definedName name="_xlnm.Print_Titles" localSheetId="1">ต.ค.64!$6:$7</definedName>
    <definedName name="_xlnm.Print_Titles" localSheetId="3">ธ.ค.64!$6:$7</definedName>
    <definedName name="_xlnm.Print_Titles" localSheetId="8">พ.ค.65!$5:$6</definedName>
    <definedName name="_xlnm.Print_Titles" localSheetId="2">พ.ย.64!$6:$7</definedName>
    <definedName name="_xlnm.Print_Titles" localSheetId="4">ม.ค.65!$6:$7</definedName>
    <definedName name="_xlnm.Print_Titles" localSheetId="9">มิ.ย.65!$5:$6</definedName>
    <definedName name="_xlnm.Print_Titles" localSheetId="6">มี.ค.65!$5:$6</definedName>
    <definedName name="_xlnm.Print_Titles" localSheetId="7">เม.ย.65!$5:$6</definedName>
    <definedName name="_xlnm.Print_Titles" localSheetId="11">ส.ค.65!$5:$6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C74" i="28" l="1"/>
  <c r="I74" i="28"/>
  <c r="C64" i="27" l="1"/>
  <c r="I64" i="27"/>
  <c r="I64" i="26" l="1"/>
  <c r="C64" i="26" l="1"/>
  <c r="I63" i="25" l="1"/>
  <c r="C63" i="25" l="1"/>
  <c r="I42" i="24" l="1"/>
  <c r="C42" i="24"/>
  <c r="I88" i="23" l="1"/>
  <c r="C88" i="23"/>
  <c r="I75" i="22" l="1"/>
  <c r="C75" i="22"/>
  <c r="C114" i="21" l="1"/>
  <c r="I114" i="21" l="1"/>
  <c r="D40" i="12" l="1"/>
  <c r="C44" i="12" l="1"/>
  <c r="C46" i="12" s="1"/>
  <c r="L13" i="12"/>
  <c r="L12" i="12"/>
  <c r="L44" i="12" s="1"/>
  <c r="L10" i="12"/>
  <c r="M44" i="12"/>
  <c r="AE35" i="12"/>
  <c r="AE36" i="12"/>
  <c r="AE38" i="12"/>
  <c r="AD29" i="12"/>
  <c r="AD30" i="12"/>
  <c r="L36" i="12"/>
  <c r="I115" i="20"/>
  <c r="AD34" i="12" l="1"/>
  <c r="AD35" i="12"/>
  <c r="AD37" i="12"/>
  <c r="AD38" i="12"/>
  <c r="AD39" i="12"/>
  <c r="AF39" i="12" s="1"/>
  <c r="AD42" i="12"/>
  <c r="AD33" i="12"/>
  <c r="AD20" i="12"/>
  <c r="AD21" i="12"/>
  <c r="AD22" i="12"/>
  <c r="AD23" i="12"/>
  <c r="AD24" i="12"/>
  <c r="AD25" i="12"/>
  <c r="AD26" i="12"/>
  <c r="AD27" i="12"/>
  <c r="AD28" i="12"/>
  <c r="AD19" i="12"/>
  <c r="AD11" i="12"/>
  <c r="AD13" i="12"/>
  <c r="AD14" i="12"/>
  <c r="AD15" i="12"/>
  <c r="AD16" i="12"/>
  <c r="AD17" i="12"/>
  <c r="AE34" i="12"/>
  <c r="AF34" i="12" s="1"/>
  <c r="AE37" i="12"/>
  <c r="AE39" i="12"/>
  <c r="AE33" i="12"/>
  <c r="AE19" i="12"/>
  <c r="AE11" i="12"/>
  <c r="AE13" i="12"/>
  <c r="AE14" i="12"/>
  <c r="AE15" i="12"/>
  <c r="AE16" i="12"/>
  <c r="AE17" i="12"/>
  <c r="AD43" i="12"/>
  <c r="L40" i="12"/>
  <c r="AE40" i="12" s="1"/>
  <c r="AD36" i="12"/>
  <c r="AD10" i="12"/>
  <c r="AE12" i="12"/>
  <c r="E39" i="12"/>
  <c r="AE10" i="12" l="1"/>
  <c r="AD12" i="12"/>
  <c r="AF36" i="12"/>
  <c r="AD40" i="12"/>
  <c r="AF40" i="12" s="1"/>
  <c r="AF38" i="12"/>
  <c r="AF37" i="12"/>
  <c r="AF35" i="12"/>
  <c r="AF33" i="12"/>
  <c r="C115" i="20"/>
  <c r="D38" i="12" l="1"/>
  <c r="E37" i="12"/>
  <c r="D11" i="12"/>
  <c r="D12" i="12"/>
  <c r="D13" i="12"/>
  <c r="D14" i="12"/>
  <c r="D15" i="12"/>
  <c r="D16" i="12"/>
  <c r="D17" i="12"/>
  <c r="D10" i="12"/>
  <c r="AE42" i="12" l="1"/>
  <c r="AE28" i="12"/>
  <c r="AE27" i="12"/>
  <c r="AE26" i="12"/>
  <c r="AE25" i="12"/>
  <c r="AE24" i="12"/>
  <c r="AE23" i="12"/>
  <c r="AE22" i="12"/>
  <c r="AE21" i="12"/>
  <c r="AE20" i="12"/>
  <c r="J12" i="12"/>
  <c r="J13" i="12"/>
  <c r="C123" i="19"/>
  <c r="J44" i="12"/>
  <c r="I123" i="19"/>
  <c r="E44" i="12" l="1"/>
  <c r="D44" i="12"/>
  <c r="C144" i="18" l="1"/>
  <c r="AE31" i="12"/>
  <c r="AE44" i="12" s="1"/>
  <c r="C47" i="12" s="1"/>
  <c r="AF30" i="12"/>
  <c r="AF25" i="12"/>
  <c r="AF27" i="12"/>
  <c r="AF28" i="12"/>
  <c r="AF26" i="12"/>
  <c r="AD31" i="12"/>
  <c r="AD44" i="12" s="1"/>
  <c r="AF15" i="12"/>
  <c r="I44" i="12"/>
  <c r="H13" i="12"/>
  <c r="H35" i="12"/>
  <c r="H12" i="12"/>
  <c r="AF44" i="12" l="1"/>
  <c r="C49" i="12"/>
  <c r="AF31" i="12"/>
  <c r="AF29" i="12"/>
  <c r="I144" i="18"/>
  <c r="F12" i="12" l="1"/>
  <c r="F16" i="12" l="1"/>
  <c r="F43" i="12" l="1"/>
  <c r="AE43" i="12" l="1"/>
  <c r="AF16" i="12"/>
  <c r="C144" i="10"/>
  <c r="F14" i="12"/>
  <c r="F35" i="12"/>
  <c r="F13" i="12"/>
  <c r="F36" i="12"/>
  <c r="F44" i="12" l="1"/>
  <c r="AF12" i="12" l="1"/>
  <c r="C48" i="12" l="1"/>
  <c r="I76" i="10"/>
  <c r="I144" i="10" s="1"/>
  <c r="H44" i="12" l="1"/>
  <c r="K44" i="12" l="1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G44" i="12"/>
  <c r="AF10" i="12"/>
  <c r="AF43" i="12" l="1"/>
  <c r="AF13" i="12" l="1"/>
  <c r="AF11" i="12"/>
  <c r="AF19" i="12" l="1"/>
  <c r="AF20" i="12"/>
  <c r="AF22" i="12"/>
  <c r="AF23" i="12"/>
  <c r="AF24" i="12"/>
  <c r="AF21" i="12" l="1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<sst xmlns="http://schemas.openxmlformats.org/spreadsheetml/2006/main" count="2683" uniqueCount="1087">
  <si>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</si>
  <si>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</si>
  <si>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</si>
  <si>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</si>
  <si>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</si>
  <si>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</si>
  <si>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</si>
  <si>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</si>
  <si>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</si>
  <si>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</si>
  <si>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</si>
  <si>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</si>
  <si>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</si>
  <si>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</si>
  <si>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</si>
  <si>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</si>
  <si>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</si>
  <si>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</si>
  <si>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</si>
  <si>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</si>
  <si>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</si>
  <si>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</si>
  <si>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</si>
  <si>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</si>
  <si>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</si>
  <si>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</si>
  <si>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</si>
  <si>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</si>
  <si>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</si>
  <si>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</si>
  <si>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</si>
  <si>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</si>
  <si>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</si>
  <si>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</si>
  <si>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</si>
  <si>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</si>
  <si>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</si>
  <si>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</si>
  <si>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</si>
  <si>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</si>
  <si>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</si>
  <si>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</si>
  <si>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</si>
  <si>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</si>
  <si>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</si>
  <si>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</si>
  <si>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งบประมาณปี 2565</t>
  </si>
  <si>
    <t>งบประมาณปีเก่า</t>
  </si>
  <si>
    <t>ราคาต่ำสุด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</si>
  <si>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</si>
  <si>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</si>
  <si>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</si>
  <si>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</si>
  <si>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</si>
  <si>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</si>
  <si>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</si>
  <si>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</si>
  <si>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</si>
  <si>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</si>
  <si>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</si>
  <si>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</si>
  <si>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</si>
  <si>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</si>
  <si>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</si>
  <si>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</si>
  <si>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</si>
  <si>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</si>
  <si>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</si>
  <si>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</si>
  <si>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</si>
  <si>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</si>
  <si>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</si>
  <si>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</si>
  <si>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</si>
  <si>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</si>
  <si>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</si>
  <si>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</si>
  <si>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</si>
  <si>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</si>
  <si>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</si>
  <si>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</si>
  <si>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</si>
  <si>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</si>
  <si>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</si>
  <si>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</si>
  <si>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</si>
  <si>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</si>
  <si>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</si>
  <si>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</si>
  <si>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</si>
  <si>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</si>
  <si>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</si>
  <si>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</si>
  <si>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</si>
  <si>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</si>
  <si>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</si>
  <si>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</si>
  <si>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</si>
  <si>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</si>
  <si>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</si>
  <si>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</si>
  <si>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</si>
  <si>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</si>
  <si>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</si>
  <si>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</si>
  <si>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</si>
  <si>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</si>
  <si>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</si>
  <si>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</si>
  <si>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</si>
  <si>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</si>
  <si>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</si>
  <si>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</si>
  <si>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</si>
  <si>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</si>
  <si>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</si>
  <si>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</si>
  <si>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</si>
  <si>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</si>
  <si>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</si>
  <si>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</si>
  <si>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</si>
  <si>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</si>
  <si>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</si>
  <si>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</si>
  <si>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</si>
  <si>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</si>
  <si>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</si>
  <si>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</si>
  <si>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</si>
  <si>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</si>
  <si>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</si>
  <si>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</si>
  <si>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</si>
  <si>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</si>
  <si>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</si>
  <si>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</si>
  <si>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</si>
  <si>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</si>
  <si>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</si>
  <si>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</si>
  <si>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</si>
  <si>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</si>
  <si>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</si>
  <si>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</si>
  <si>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</si>
  <si>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</si>
  <si>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</si>
  <si>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</si>
  <si>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</si>
  <si>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</si>
  <si>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</si>
  <si>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</si>
  <si>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</si>
  <si>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</si>
  <si>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</si>
  <si>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</si>
  <si>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</si>
  <si>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</si>
  <si>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</si>
  <si>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</si>
  <si>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</si>
  <si>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</si>
  <si>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</si>
  <si>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</si>
  <si>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</si>
  <si>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</si>
  <si>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</si>
  <si>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</si>
  <si>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</si>
  <si>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</si>
  <si>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</si>
  <si>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</si>
  <si>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</si>
  <si>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</si>
  <si>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</si>
  <si>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</si>
  <si>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</si>
  <si>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</si>
  <si>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</si>
  <si>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</si>
  <si>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</si>
  <si>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</si>
  <si>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</si>
  <si>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</si>
  <si>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</si>
  <si>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</si>
  <si>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</si>
  <si>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</si>
  <si>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</si>
  <si>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</si>
  <si>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</si>
  <si>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</si>
  <si>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</si>
  <si>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</si>
  <si>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</si>
  <si>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</si>
  <si>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</si>
  <si>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</si>
  <si>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</si>
  <si>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</si>
  <si>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</si>
  <si>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งานขยายเขตเพื่อจำหน่ายน้ำให้ทั่วชุมชนเมือง</t>
  </si>
  <si>
    <t>จัดซื้อ/จ้าง กับผู้ประกอบการ</t>
  </si>
  <si>
    <t>ห้างหุ้นส่วนจำกัด ไทยเจริญ คอนสตรัคชั่น (1971)</t>
  </si>
  <si>
    <t>เบฟเวอร์ จำกัด</t>
  </si>
  <si>
    <t xml:space="preserve">	ห้างหุ้นส่วนจำกัด เค.แอนด์ อังเคิล</t>
  </si>
  <si>
    <t>บริษัท เกตุทรัพย์สมบูรณ์ จำกัด</t>
  </si>
  <si>
    <t>ห้างหุ้นส่วนจำกัดวินิจ กฤษณา ก่อสร้าง</t>
  </si>
  <si>
    <t>x</t>
  </si>
  <si>
    <t>ห้างหุ้นส่วนจำกัด ไทยยุดาการช่าง</t>
  </si>
  <si>
    <t>สสบท.(ป)01/2565</t>
  </si>
  <si>
    <t>ห้างหุ้นส่วนจำกัดชลกร67</t>
  </si>
  <si>
    <t>และโครงการ สำเภาทองแฟคทอรี่แลนด์ ถ.340</t>
  </si>
  <si>
    <t>ซื้อหมึกพิมพ์</t>
  </si>
  <si>
    <t>บริษัท ไอทีดอทคอม จำกัด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</si>
  <si>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</si>
  <si>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</si>
  <si>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</si>
  <si>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</si>
  <si>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</si>
  <si>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</si>
  <si>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</si>
  <si>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</si>
  <si>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</si>
  <si>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</si>
  <si>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</si>
  <si>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</si>
  <si>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</si>
  <si>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</si>
  <si>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</si>
  <si>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</si>
  <si>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</si>
  <si>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</si>
  <si>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</si>
  <si>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</si>
  <si>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</si>
  <si>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</si>
  <si>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</si>
  <si>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</si>
  <si>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</si>
  <si>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</si>
  <si>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</si>
  <si>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</si>
  <si>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</si>
  <si>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</si>
  <si>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</si>
  <si>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</si>
  <si>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</si>
  <si>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</si>
  <si>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</si>
  <si>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</si>
  <si>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</si>
  <si>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</si>
  <si>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</si>
  <si>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</si>
  <si>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</si>
  <si>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</si>
  <si>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</si>
  <si>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</si>
  <si>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</si>
  <si>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</si>
  <si>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</si>
  <si>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</si>
  <si>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</si>
  <si>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</si>
  <si>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</si>
  <si>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</si>
  <si>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</si>
  <si>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</si>
  <si>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</si>
  <si>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</si>
  <si>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</si>
  <si>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</si>
  <si>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</si>
  <si>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</si>
  <si>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</si>
  <si>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</si>
  <si>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</si>
  <si>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</si>
  <si>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</si>
  <si>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</si>
  <si>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</si>
  <si>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</si>
  <si>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</si>
  <si>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</si>
  <si>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</si>
  <si>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</si>
  <si>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</si>
  <si>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</si>
  <si>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</si>
  <si>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</si>
  <si>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</si>
  <si>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</si>
  <si>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</si>
  <si>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</si>
  <si>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</si>
  <si>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</si>
  <si>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</si>
  <si>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</si>
  <si>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</si>
  <si>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</si>
  <si>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</si>
  <si>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</si>
  <si>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</si>
  <si>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</si>
  <si>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</si>
  <si>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</si>
  <si>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</si>
  <si>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</si>
  <si>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</si>
  <si>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</si>
  <si>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</si>
  <si>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</si>
  <si>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</si>
  <si>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</si>
  <si>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</si>
  <si>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</si>
  <si>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</si>
  <si>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</si>
  <si>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</si>
  <si>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</si>
  <si>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</si>
  <si>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</si>
  <si>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</si>
  <si>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</si>
  <si>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</si>
  <si>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</si>
  <si>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</si>
  <si>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</si>
  <si>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</si>
  <si>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</si>
  <si>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</si>
  <si>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</si>
  <si>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</si>
  <si>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</si>
  <si>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</si>
  <si>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</si>
  <si>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</si>
  <si>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</si>
  <si>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</si>
  <si>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</si>
  <si>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</si>
  <si>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</si>
  <si>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</si>
  <si>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</si>
  <si>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</si>
  <si>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</si>
  <si>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</si>
  <si>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</si>
  <si>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</si>
  <si>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</si>
  <si>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</si>
  <si>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</si>
  <si>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</si>
  <si>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</si>
  <si>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</si>
  <si>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ค่าซ่อมแซมและบำรุงรักษาเครื่องปรับอากาศ</t>
  </si>
  <si>
    <t>วัสดุคอมพิวเตอร์และวัสดุไฟฟ้าวิทยุ</t>
  </si>
  <si>
    <t>ค่าวัสดุเครื่องแต่งกายและคุ้มครองความปลอดภัย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</si>
  <si>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</si>
  <si>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</si>
  <si>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(งานปรับปรุงกำลังน้ำ) บริเวณ ซอยไทรม้า 7 ถนนรัตนาธิเบศร์</t>
  </si>
  <si>
    <t>สสบท.(ป)08/2565</t>
  </si>
  <si>
    <t>PO 3300052040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</si>
  <si>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</si>
  <si>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</si>
  <si>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 xml:space="preserve"> บริษัท เอส.ที.คอนโทรล จำกัด</t>
  </si>
  <si>
    <t>สสบท.(ข)1/2565</t>
  </si>
  <si>
    <t>PO 3300052092</t>
  </si>
  <si>
    <t xml:space="preserve"> ซื้ออุปกรณ์ป้องกันอันตรายส่วนบุคคล (PEE) โดยวิธีเฉพาะเจาะจง</t>
  </si>
  <si>
    <t xml:space="preserve">(งานปรับปรุงลดน้ำสูญเสีย) จำนวน 6 เส้นทาง </t>
  </si>
  <si>
    <t>พื้นที่สำนักงานประปาสาขาบางบัวทอง สัญญาเลขที่ ป.54-01(65)</t>
  </si>
  <si>
    <t>ป.54-01(65)</t>
  </si>
  <si>
    <t>PO 3300052165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</si>
  <si>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</si>
  <si>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</si>
  <si>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 xml:space="preserve"> สสบท.(ป)11/2565</t>
  </si>
  <si>
    <t>PO 3300052204</t>
  </si>
  <si>
    <t>สสบท.(ฉ)12/2565</t>
  </si>
  <si>
    <t>PO 3300052315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</si>
  <si>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</si>
  <si>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</si>
  <si>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ถ.เกตุอ่ำ สัญญาเลขที่ สสบท.(ฉ)12/2565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</si>
  <si>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</si>
  <si>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</si>
  <si>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 xml:space="preserve">แจ้งวัฒนะ (เฟส11) ถนน345 สัญญาเลขที่ สสบท.(ฉ)14/2565 </t>
  </si>
  <si>
    <t>หจก.วงศ์วินิจธุรกิจ</t>
  </si>
  <si>
    <t xml:space="preserve"> สสบท.(ฉ)14/2565</t>
  </si>
  <si>
    <t>PO 3300052333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</si>
  <si>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</si>
  <si>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</si>
  <si>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</si>
  <si>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</si>
  <si>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สสบท.(ฉ)19/2565</t>
  </si>
  <si>
    <t>PO 3300052345</t>
  </si>
  <si>
    <t>(เฟส4) ถนน345 สัญญาเลขที่ สสบท.(ฉ)13/2565</t>
  </si>
  <si>
    <t>PO 3300052353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</si>
  <si>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</si>
  <si>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</si>
  <si>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 xml:space="preserve"> สสบท.(ป)12/2565</t>
  </si>
  <si>
    <t>PO 3300052370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</si>
  <si>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</si>
  <si>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</si>
  <si>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 xml:space="preserve"> ห้างหุ้นส่วนจำกัด นันดา การช่าง</t>
  </si>
  <si>
    <t>สสบท.(ฉ)15/2565</t>
  </si>
  <si>
    <t>PO 3300052404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</si>
  <si>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</si>
  <si>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</si>
  <si>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ถ.บ้านละหาร-บ้านลำโพธิ์ สัญญาเลขที่ สสบท.(ฉ)18/2565</t>
  </si>
  <si>
    <t xml:space="preserve"> สสบท.(ฉ)18/2565</t>
  </si>
  <si>
    <t>PO 3300052430</t>
  </si>
  <si>
    <t>(งานรับจ้างงานเอกชน) แบบ OPEN END สัญญาเลขที่</t>
  </si>
  <si>
    <t>สสบท.(ฉ)11/2565 โดยวิธีคัดเลือก</t>
  </si>
  <si>
    <t>สสบท.(ฉ)11/2565</t>
  </si>
  <si>
    <t>PO 3300052385</t>
  </si>
  <si>
    <t>ห้างหุ้นส่วนจำกัด ทรัพย์ธนากรณ์ วิศวกรรม</t>
  </si>
  <si>
    <t xml:space="preserve">(งานปรับปรุงกำลังน้ำ) แบบ OPEN END สัญญาเลขที่ </t>
  </si>
  <si>
    <t>สสบท.(ป)07/2565 โดยวิธีคัดเลือก</t>
  </si>
  <si>
    <t xml:space="preserve">ห้างหุ้นส่วนจำกัด ไทยเจริญ คอนสตรัคชั่น (1971)	</t>
  </si>
  <si>
    <t>ห้างหุ้นส่วนจำกัด นันดา การช่าง</t>
  </si>
  <si>
    <t>บริษัท พงษดา จำกัด</t>
  </si>
  <si>
    <t xml:space="preserve">  บริษัท พงษดา จำกัด</t>
  </si>
  <si>
    <t>สสบท.(ป)07/2565</t>
  </si>
  <si>
    <t>PO 3300052375</t>
  </si>
  <si>
    <t>งานจ้างเหมาติดตั้งประปาใหม่ และงานที่เกี่ยวข้อง</t>
  </si>
  <si>
    <t>สสบท.(ตม)1/2565</t>
  </si>
  <si>
    <t xml:space="preserve">	ห้างหุ้นส่วนจำกัด วิศรุตรุ่งเรือง</t>
  </si>
  <si>
    <t xml:space="preserve"> สสบท.(ตม)1/2565</t>
  </si>
  <si>
    <t>PO 3300052320</t>
  </si>
  <si>
    <t xml:space="preserve">และซอยอนามัยหนองเพรางาย  สัญญาเลขที่ สสบท.(ป)08/2565 </t>
  </si>
  <si>
    <t xml:space="preserve"> สสบท.(ฉ)13/2565</t>
  </si>
  <si>
    <t>จ้างก่อสร้างงานก่อสร้างวางท่อประปาและงานที่เกี่ยวข้อง (รับจ้างงานเอกชน)</t>
  </si>
  <si>
    <t>ลำดับ
ที่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</si>
  <si>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</si>
  <si>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</si>
  <si>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</si>
  <si>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 xml:space="preserve"> สสบท.(ฉ)17/2565	</t>
  </si>
  <si>
    <t>PO : 3300052495</t>
  </si>
  <si>
    <t>สัญญาเลขที่ สสบท.(ป)13/2565 โดยวิธีเฉพาะเจาะจง</t>
  </si>
  <si>
    <t xml:space="preserve">บริเวณซอยร่วมพัฒนา 2 (แยกซอยตุลาวงษ์) ถนนรัตนาธิเบศร์ </t>
  </si>
  <si>
    <t xml:space="preserve"> สสบท.(ป)13/2565</t>
  </si>
  <si>
    <t>PO : 3300052502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</si>
  <si>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</si>
  <si>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</si>
  <si>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</si>
  <si>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</si>
  <si>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</si>
  <si>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สัญญาเลขที่ สร.54-04(65)</t>
  </si>
  <si>
    <t>PO : 3300052554</t>
  </si>
  <si>
    <t>สร.54-04(65)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</si>
  <si>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</si>
  <si>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(งานปรับปรุงลดน้ำสูญเสีย) จำนวน 2 เส้นทาง สัญญาเลขที่ ป.54-03(65) </t>
  </si>
  <si>
    <t>ด้วยวิธีประกวดราคาอิเล็กทรอนิกส์ (e-bidding)</t>
  </si>
  <si>
    <t>บริษัท ณัฐวรรณวอเตอร์ไปป์ จำกัด</t>
  </si>
  <si>
    <t>บริษัท ภัทรสิน คอนสตรัคชั่น แอนด์ เซอร์วิส (2547) จำกัด</t>
  </si>
  <si>
    <t>PO : 3300052568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</si>
  <si>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</si>
  <si>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</si>
  <si>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สสบท.(ฉ)25/2565</t>
  </si>
  <si>
    <t>PO : 3300052573</t>
  </si>
  <si>
    <t xml:space="preserve">บริเวณโครงการ THE MATIAS(ราชพฤกษ์-แจ้งวัฒนะ)เฟส1 </t>
  </si>
  <si>
    <t xml:space="preserve">และโครงการบางกอก บูเลอวาร์ด ซิกเนเจอร์ แจ้งวัฒนะ(เฟส1) </t>
  </si>
  <si>
    <t>สัญญาเลขที่ สสบท.(ฉ)16/2565 โดยวิธีคัดเลือก</t>
  </si>
  <si>
    <t>ห้างหุ้นส่วนจำกัด ว.รุ่งระวี</t>
  </si>
  <si>
    <t xml:space="preserve"> สสบท.(ฉ)16/2565</t>
  </si>
  <si>
    <t>PO : 3300052591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</si>
  <si>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</si>
  <si>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</si>
  <si>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</si>
  <si>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</si>
  <si>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</si>
  <si>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</si>
  <si>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สัญญาเลขที่ มป.54-01(65) โดยวิธีเฉพาะเจาะจง</t>
  </si>
  <si>
    <t>มป.54-01(65)</t>
  </si>
  <si>
    <t>PO : 3300052593</t>
  </si>
  <si>
    <t xml:space="preserve">ประกวดราคาจ้างก่อสร้างงานวางท่อประปาและงานที่เกี่ยวข้อง </t>
  </si>
  <si>
    <t xml:space="preserve">(งานปรับปรุงลดน้ำสูญเสีย) จำนวน 5 เส้นทาง </t>
  </si>
  <si>
    <t xml:space="preserve">พื้นที่สำนักงานประปาสาขาบางบัวทอง สัญญาเลขที่ ป.54-02(65) </t>
  </si>
  <si>
    <t>บริษัท ฐานดำรงค์ จำกัด</t>
  </si>
  <si>
    <t xml:space="preserve">	บริษัท พี.บี. 85 การช่าง จำกัด</t>
  </si>
  <si>
    <t>ป.54-02(65)</t>
  </si>
  <si>
    <t>PO : 3300052608</t>
  </si>
  <si>
    <t>ค่าซ่อมแซมและบำรุงรักษาอาคารและสิ่งก่อสร้าง</t>
  </si>
  <si>
    <t>สรุปผลการจัดซื้อจัดจ้างกับผู้ประกอบการ SMEs สะสม ต.ค.64 -เดือน ปัจจุบัน</t>
  </si>
  <si>
    <t xml:space="preserve">จ้างสำรวจหาจุดรั่วในระบบจ่ายน้ำ จำนวน 24 DMA </t>
  </si>
  <si>
    <t>สัญญาเลขที่ สร.54-05(65) โดยวิธีเฉพาะเจาะจง</t>
  </si>
  <si>
    <t>สร.54-05(65)</t>
  </si>
  <si>
    <t>PO : 3300052666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</si>
  <si>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</si>
  <si>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</si>
  <si>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หจก. สญาพัฒน์ เอ็นจิเนียริ่ง แอนด์ คอนสตรัคชั่น</t>
  </si>
  <si>
    <t>สสบท.(ฉ)23/2565</t>
  </si>
  <si>
    <t>PO : 3300052675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</si>
  <si>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</si>
  <si>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</si>
  <si>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สสบท.(ป)09/2565</t>
  </si>
  <si>
    <t>PO : 3300052680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</si>
  <si>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</si>
  <si>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</si>
  <si>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 xml:space="preserve"> สสบท.(ฉ)26/2565</t>
  </si>
  <si>
    <t>PO : 3300052681</t>
  </si>
  <si>
    <t>บริเวณโครงการ ละหารสิริ สัญญาเลขที่ สสบท.(ฉ)24/2565 โดยวิธีเฉพาะเจาะจง</t>
  </si>
  <si>
    <t xml:space="preserve"> สสบท.(ฉ)24/2565</t>
  </si>
  <si>
    <t>PO : 3300052697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</si>
  <si>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</si>
  <si>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</si>
  <si>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สัญญาเลขที่ สสบท.(ฉ)22/2565 โดยวิธีเฉพาะเจาะจง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</si>
  <si>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</si>
  <si>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</si>
  <si>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PO : 3300052717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</si>
  <si>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</si>
  <si>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</si>
  <si>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</si>
  <si>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สสบท.(ป)10/2565</t>
  </si>
  <si>
    <t>PO : 3300052727</t>
  </si>
  <si>
    <t>จ้างค่าแรงงานก่อสร้างวางท่อประปาและงานที่เกี่ยวข้อง (รับจ้างงานภาครัฐ)</t>
  </si>
  <si>
    <t>บริเวณทางเข้าซอยสามัคคีรวมใจ หมู่ที่ 8 สัญญาเลขที่ สสบท.(รร)1/2565</t>
  </si>
  <si>
    <t>สสบท.(รร)1/2565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</si>
  <si>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</si>
  <si>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</si>
  <si>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</si>
  <si>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</si>
  <si>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</si>
  <si>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</si>
  <si>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บริษัท ช่อฉัตร จำกัด</t>
  </si>
  <si>
    <t xml:space="preserve"> 284,336.00	</t>
  </si>
  <si>
    <t xml:space="preserve"> สสบท.(ป)15/2565</t>
  </si>
  <si>
    <t>PO : 300052758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</si>
  <si>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</si>
  <si>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</si>
  <si>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 xml:space="preserve"> สสบท.(ฉ)28/2565</t>
  </si>
  <si>
    <t>PO : 300052767</t>
  </si>
  <si>
    <t>ซื้อผ้าหมึกเครื่องพิมพ์ Tally Dascom รุ่น 2600 และ REFILL โดยวิธีเฉพาะเจาะจง</t>
  </si>
  <si>
    <t>บริษัท กนกสิน เอ๊กซปอร์ต อิมปอร์ต จำกัด</t>
  </si>
  <si>
    <t>ซื้อผ้าหมึกพิมพ์ โดยวิธีเฉพาะเจาะจง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</si>
  <si>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</si>
  <si>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</si>
  <si>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 xml:space="preserve"> สสบท.(ป)16/2565</t>
  </si>
  <si>
    <t>PO : 3300052789</t>
  </si>
  <si>
    <t xml:space="preserve">ประกวดราคาจ้างปรับปรุงถอดเปลี่ยน ยก/ย้ายมาตรวัดน้ำ และงานที่เกี่ยวข้อง </t>
  </si>
  <si>
    <t xml:space="preserve">พื้นที่สำนักงานประปาสาขาบางบัวทอง สัญญาเลขที่ สสบท.(ย)2/2565 </t>
  </si>
  <si>
    <t xml:space="preserve">สสบท.(ย)2/2565 </t>
  </si>
  <si>
    <t>PO : 3300052808</t>
  </si>
  <si>
    <t>วันที่ 2 เดือน กุมภาพันธ์ พ.ศ. 2565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</si>
  <si>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</si>
  <si>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เดือนมกราคม 2565</t>
    </r>
  </si>
  <si>
    <t>งานซื้อ ตู้ Fire Alarm Control 5 โซน</t>
  </si>
  <si>
    <t xml:space="preserve">ป.54-03(65) </t>
  </si>
  <si>
    <t>ประจำเดือน ธันวาคม 2564  (สะสม ต.ค.64 - ม.ค. 65)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</si>
  <si>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</si>
  <si>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</si>
  <si>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จ้างก่อสร้างงานปรับปรุงห้องน้ำชาย-หญิง อาคาร 3,4 และพัสดุ</t>
  </si>
  <si>
    <t xml:space="preserve">สำนักงานประปาสาขาบางบัวทอง </t>
  </si>
  <si>
    <t>สัญญาเลขที่ สสบท.(ยธ)01/2565 โดยวิธีคัดเลือก</t>
  </si>
  <si>
    <t xml:space="preserve">	ห้างหุ้นส่วนจำกัด นันดา การช่าง</t>
  </si>
  <si>
    <t xml:space="preserve">	ห้างหุ้นส่วนจำกัด ทรัพย์ธนากรณ์ วิศวกรรม</t>
  </si>
  <si>
    <t>สสบท.(ยธ)01/2565</t>
  </si>
  <si>
    <t>PO: 3300052870</t>
  </si>
  <si>
    <t xml:space="preserve">บริเวณโครงการลัดดารมย์ ราชพฤกษ์ ตัดใหม่(เฟส1) ถนนราชพฤกษ์ </t>
  </si>
  <si>
    <t>สัญญาเลขที่ สสบท.(ฉ)20/2565 โดยวิธีคัดเลือก</t>
  </si>
  <si>
    <t xml:space="preserve">	ห้างหุ้นส่วนจำกัด เฉลิมพล เอ็นจิเนียริ่ง</t>
  </si>
  <si>
    <t xml:space="preserve"> สสบท.(ฉ)20/2565</t>
  </si>
  <si>
    <t>PO: 3300052871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</si>
  <si>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</si>
  <si>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</si>
  <si>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สสบท.(ฉ)27/2565</t>
  </si>
  <si>
    <t>ห้างหุ้นส่วนจำกัด นาดา วิศวกรรม</t>
  </si>
  <si>
    <t>PO: 3300052886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</si>
  <si>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</si>
  <si>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</si>
  <si>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สสบท.(ฉ)30/2565</t>
  </si>
  <si>
    <t>PO: 3300053029</t>
  </si>
  <si>
    <t xml:space="preserve">จ้างงานจ้างสำรวจหาจุดรั่วในระบบจ่ายน้ำจำนวน 24 DMA </t>
  </si>
  <si>
    <t>สัญญาเลขที่ สร.54-03(65) โดยวิธีคัดเลือก</t>
  </si>
  <si>
    <t>บริษัท ไทยมิเตอร์ จำกัด</t>
  </si>
  <si>
    <t xml:space="preserve">	บริษัท ไฮโดร เอ็นจิเนียริ่ง จำกัด</t>
  </si>
  <si>
    <t xml:space="preserve">	บริษัท วอเตอร์ คอนเซ็ปต์ จำกัด</t>
  </si>
  <si>
    <t xml:space="preserve"> สร.54-03(65)</t>
  </si>
  <si>
    <t>PO: 3300052900</t>
  </si>
  <si>
    <t>จ้างเพิ่มแรงดันน้ำ เพื่อเพิ่มประสิทธิภาพการสำรวจหาจุดรั่ว</t>
  </si>
  <si>
    <t xml:space="preserve"> (Mobile Booster Pump) พื้นที่ DMA 54-01-05 และ DMA 54-01-06 </t>
  </si>
  <si>
    <t>สัญญาเลขที่ สสบท(มป)01/2565 โดยวิธีเฉพาะเจาะจง</t>
  </si>
  <si>
    <t>บริษัท เอส.เค.อี.คอนซัลแตนท์ จำกัด</t>
  </si>
  <si>
    <t xml:space="preserve"> สสบท(มป)01/2565	</t>
  </si>
  <si>
    <t>PO: 3300052953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</si>
  <si>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</si>
  <si>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</si>
  <si>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</si>
  <si>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สัญญาเลขที่ สสบท.(ฉ)29/2565 โดยวิธีเฉพาะเจาะจง</t>
  </si>
  <si>
    <t>สสบท.(ฉ)29/2565</t>
  </si>
  <si>
    <t>PO: 3300053105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</si>
  <si>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</si>
  <si>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 xml:space="preserve"> สสบท.(ฉ)31/2565</t>
  </si>
  <si>
    <t>PO: 3300053164</t>
  </si>
  <si>
    <t xml:space="preserve">บริเวณโครงการโกลเด้น ทาวน์ รัตนาธิเบศร์-เวสต์เกต(เฟส6) </t>
  </si>
  <si>
    <t xml:space="preserve">ถ.จันทร์ทองเอี่ยม และโครงการแกรนดิโอ รัตนาธิเบศร์-ราชพฤกษ์ เฟส 2 </t>
  </si>
  <si>
    <t>สัญญาเลขที่ สสบท.(ฉ)31/2565 โดยวิธีเฉพาะเจาะจง</t>
  </si>
  <si>
    <t xml:space="preserve">บริเวณ โครงการแกรนดิโอ รัตนาธิเบศร์-ราชพฤกษ์ เฟส 1 </t>
  </si>
  <si>
    <t>สัญญาเลขที่ สสบท.(ฉ)32/2565 โดยวิธีเฉพาะเจาะจง</t>
  </si>
  <si>
    <t>สสบท.(ฉ)32/2565</t>
  </si>
  <si>
    <t>PO: 3300053221</t>
  </si>
  <si>
    <t xml:space="preserve">บริเวณโครงการศุภาลัย เบลล่า ชัยพฤกษ์ (เฟส1) ถนนโยธาธิการ นบ.2003 </t>
  </si>
  <si>
    <t>สัญญาเลขที่ สสบท.(ฉ)35/2565 โดยวิธีเฉพาะเจาะจง</t>
  </si>
  <si>
    <t>บริษัท ธนวิฑูรย์ จำกัด</t>
  </si>
  <si>
    <t>สสบท.(ฉ)35/2565</t>
  </si>
  <si>
    <t>PO: 3300053246</t>
  </si>
  <si>
    <t>สสบท.(ฉ)33/2565</t>
  </si>
  <si>
    <t xml:space="preserve">บริเวณโครงการ แลนซิโอ คริป รัตนาธิเบศร์-ท่าอิฐ (2) เฟส 1 ถนนซอยท่าอิฐ </t>
  </si>
  <si>
    <t>สัญญาเลขที่ สสบท.(ฉ)33/2565 โดยวิธีเฉพาะเจาะจง</t>
  </si>
  <si>
    <t>PO: 3300053298</t>
  </si>
  <si>
    <t>สัญญาเลขที่ สสบท.(ฉ)36/2565 โดยวิธีเฉพาะเจาะจง</t>
  </si>
  <si>
    <t xml:space="preserve">บริเวณ โครงการ บ้านดี เดอะแฮมิลตัน กาญจนาภิเษก-บางใหญ่ (เฟส4) </t>
  </si>
  <si>
    <t>สสบท.(ฉ)36/2565</t>
  </si>
  <si>
    <t>PO: 3300053342</t>
  </si>
  <si>
    <t xml:space="preserve">บริเวณ ศูนย์พัฒนาเด็กเล็กบ้านค่ายสาม ถนนบ้านกล้วย-ไทรน้อย </t>
  </si>
  <si>
    <t>สัญญาเลขที่ สสบท.(รร)2/2565 โดยวิธีเฉพาะเจาะจง</t>
  </si>
  <si>
    <t>ห้างหุ้นส่วนจำกัด สุริยภัณฑ์ การช่าง</t>
  </si>
  <si>
    <t>สสบท.(รร)2/2565</t>
  </si>
  <si>
    <t>PO: 3300053358</t>
  </si>
  <si>
    <t xml:space="preserve">บริเวณโครงการ ลลิล ทาวน์ ชัยพฤกษ์-ไทรน้อย (เฟส2) ถนนเลียบคลองเจ็ก </t>
  </si>
  <si>
    <t>สัญญาเลขที่ สสบท.(ฉ)39/2565 โดยวิธีเฉพาะเจาะจง</t>
  </si>
  <si>
    <t>สสบท.(ฉ)39/2565</t>
  </si>
  <si>
    <t>PO: 3300053411</t>
  </si>
  <si>
    <t xml:space="preserve">บริเวณโครงการ บางกอก บูเลอวาร์ด แจ้งวัฒนะ-ราชพฤกษ์ เฟส1.0 </t>
  </si>
  <si>
    <t>สัญญาเลขที่ สสบท.(ฉ)37/2565 โดยวิธีเฉพาะเจาะจง</t>
  </si>
  <si>
    <t>สสบท.(ฉ)37/2565</t>
  </si>
  <si>
    <t>PO: 3300053459</t>
  </si>
  <si>
    <t>บริเวณโครงการ บ้านดี เดอะแฮมิลตัน กาญจนาภิเษก-บางใหญ่ (เฟส5)</t>
  </si>
  <si>
    <t>สสบท.(ฉ)41/2565</t>
  </si>
  <si>
    <t>PO: 3300053531</t>
  </si>
  <si>
    <t>สัญญาเลขที่ สสบท.(ฉ)41/2565 โดยวิธีเฉพาะเจาะจง</t>
  </si>
  <si>
    <t>สสบท.(ข)2/2565</t>
  </si>
  <si>
    <t>PO: 3300053195</t>
  </si>
  <si>
    <t>สัญญาเลขที่ สสบท.(ข)2/2565 ด้วยวิธีประกวดราคาอิเล็กทรอนิกส์ (e-bidding)</t>
  </si>
  <si>
    <t xml:space="preserve">(งานขยายเขตจำหน่ายน้ำ) บริเวณถนนเลียบคลองกำนันชื้น </t>
  </si>
  <si>
    <t>ประกวดราคาจ้างก่อสร้างงานก่อสร้างวางท่อประปาและงานที่เกี่ยวข้อง</t>
  </si>
  <si>
    <t xml:space="preserve">	บริษัท เจริญประปา จำกัด</t>
  </si>
  <si>
    <t xml:space="preserve">1,200,000.00	</t>
  </si>
  <si>
    <t xml:space="preserve">จ้างงานติดตั้งประตูน้ำใหม่และงานที่เกี่ยวข้อง พื้นที่ สสบท. แบบ OPEN END </t>
  </si>
  <si>
    <t>สัญญาเลขที่ สสบท.(ตปน)65-01 โดยวิธีเฉพาะเจาะจง</t>
  </si>
  <si>
    <t>สสบท.(ตปน)65-01</t>
  </si>
  <si>
    <t>PO: 3300053214</t>
  </si>
  <si>
    <t xml:space="preserve">(งานปรับปรุงลดน้ำสูญเสีย) บริเวณหมู่บ้านพฤกษา 19 </t>
  </si>
  <si>
    <t xml:space="preserve">ถนนบางไผ่-หนองเพรางาย พื้นที่ สสบท. สัญญาเลขที่ ป.54-04(65) </t>
  </si>
  <si>
    <t xml:space="preserve">6,737,000.00	</t>
  </si>
  <si>
    <t xml:space="preserve">ป.54-04(65) </t>
  </si>
  <si>
    <t>PO: 3300053354</t>
  </si>
  <si>
    <t>สสบท.(ป)14/2565</t>
  </si>
  <si>
    <t>PO: 3300053510</t>
  </si>
  <si>
    <t xml:space="preserve">(งานปรับปรุงกำลังน้ำ)บริเวณซอยบางพลับ 9 ถึง ซอยบางพลับ 11 หมู่ที่5 </t>
  </si>
  <si>
    <t>สัญญาเลขที่ สสบท.(ป)14/2565 ด้วยวิธีประกวดราคาอิเล็กทรอนิกส์</t>
  </si>
  <si>
    <t xml:space="preserve"> (e-bidding)</t>
  </si>
  <si>
    <t>บริษัท โชควิไลทรัพย์ จำกัด</t>
  </si>
  <si>
    <t xml:space="preserve">จ้างค่าแรงงานก่อสร้างวางท่อประปาและงานที่เกี่ยวข้อง </t>
  </si>
  <si>
    <t xml:space="preserve">(งานปรับปรุงลดน้ำสูญเสีย) บริเวณ หมู่บ้านนริศา(ซอยย่อย 1) </t>
  </si>
  <si>
    <t>ถ.บ้านกล้วย-ไทรน้อย สัญญาเลขที่ ป.54-14(65) โดยวิธีเฉพาะเจาะจง</t>
  </si>
  <si>
    <t>ป.54-14(65)</t>
  </si>
  <si>
    <t>PO: 3300053520</t>
  </si>
  <si>
    <t>(งานปรับปรุงลดน้ำสูญเสีย) บริเวณหมู่บ้านธัญธารวิลเลจ ถนนรัตนาธิเบศร์</t>
  </si>
  <si>
    <t>สัญญาเลขที่ ป.54-19(65) โดยวิธีเฉพาะเจาะจง</t>
  </si>
  <si>
    <t>ป.54-19(65)</t>
  </si>
  <si>
    <t>PO: 3300053533</t>
  </si>
  <si>
    <t xml:space="preserve">(งานปรับปรุงลดน้ำสูญเสีย) บริเวณ ซอย175, ซอย177 ถ.บ้านกล้วย-ไทรน้อย </t>
  </si>
  <si>
    <t>สัญญาเลขที่ ป.54-11(65) โดยวิธีเฉพาะเจาะจง</t>
  </si>
  <si>
    <t>ป.54-11(65)</t>
  </si>
  <si>
    <t>PO: 3300053544</t>
  </si>
  <si>
    <t xml:space="preserve">(งานปรับปรุงลดน้ำสูญเสีย) บริเวณ ซอย 1-3 หมู่บ้านนครทองปาร์ควิว 3 </t>
  </si>
  <si>
    <t>ถนนหมายเลข 340 สัญญาเลขที่ ป.54-10(65) โดยวิธีเฉพาะเจาะจง</t>
  </si>
  <si>
    <t>ป.54-10(65)</t>
  </si>
  <si>
    <t>ซื้อ	กระดาษบัตรคิว</t>
  </si>
  <si>
    <t>PO: 3300053179</t>
  </si>
  <si>
    <t xml:space="preserve"> ซื้อหลอดไฟ LED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</si>
  <si>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2565</t>
    </r>
  </si>
  <si>
    <t>วันที่ 3 เดือน พฤษภาคม พ.ศ. 2565</t>
  </si>
  <si>
    <t>วันที่ 1 เดือน เมษายน พ.ศ. 2565</t>
  </si>
  <si>
    <t xml:space="preserve">(งานปรับปรุงลดน้ำสูญเสีย) บริเวณ ซอย1-ซอย3 หมู่บ้านศิริวรรณบางบัวทอง </t>
  </si>
  <si>
    <t>ถนนเลียบคลองเจ็ก สัญญาเลขที่ ป.54-08(65) โดยวิธีเฉพาะเจาะจง</t>
  </si>
  <si>
    <t>ป.54-08 (65)</t>
  </si>
  <si>
    <t>PO : 3300053562</t>
  </si>
  <si>
    <t xml:space="preserve">(งานปรับปรุงลดน้ำสูญเสีย) บริเวณ หมู่บ้านสิรารมย์ ซอย 1,2,3 </t>
  </si>
  <si>
    <t>สัญญาเลขที่ ป.54-09(65) โดยวิธีเฉพาะเจาะจง</t>
  </si>
  <si>
    <t>PO : 3300053568</t>
  </si>
  <si>
    <t xml:space="preserve">บริเวณโครงการ บางกอก บูเลอวาร์ด แจ้งวัฒนะ-ราชพฤกษ์ เฟส2.0 </t>
  </si>
  <si>
    <t>สสบท.(ฉ)38/2565</t>
  </si>
  <si>
    <t>PO : 3300053628</t>
  </si>
  <si>
    <t>บริเวณโครงการ ลลิล ทาวน์ ชัยพฤกษ์-ไทรน้อย (เฟส3) ถนนเลียบคลองเจ็ก</t>
  </si>
  <si>
    <t xml:space="preserve"> และโครงการ โนเบิล ราชพฤกษ์ ทาวน์โฮม (เฟส2) ถนนราชพฤกษ์ </t>
  </si>
  <si>
    <t>สัญญาเลขที่ สสบท.(ฉ)42/2565 โดยวิธีเฉพาะเจาะจง</t>
  </si>
  <si>
    <t>ห้างหุ้นส่วนจำกัด ยงสกุล</t>
  </si>
  <si>
    <t>สสบท.(ฉ)42/2565</t>
  </si>
  <si>
    <t>PO : 3300053737</t>
  </si>
  <si>
    <t xml:space="preserve">บริเวณ โครงการ คุณาลัย พาร์โก้ (เฟส2) ถ.บ้านกล้วย-ไทรน้อย </t>
  </si>
  <si>
    <t>สัญญาเลขที่ สสบท.(ฉ)46/2565 โดยวิธีเฉพาะเจาะจง</t>
  </si>
  <si>
    <t>สสบท.(ฉ)46/2565</t>
  </si>
  <si>
    <t>PO : 3300053814</t>
  </si>
  <si>
    <t>สสบท.(ฉ)44/2565</t>
  </si>
  <si>
    <t>PO : 3300053826</t>
  </si>
  <si>
    <t xml:space="preserve">บริเวณโครงการ เวนิวโฟลว์ แจ้งวัฒนะ(เฟส7) ถ.บ้านคลองไทร-วัดเตย </t>
  </si>
  <si>
    <t xml:space="preserve">และโครงการ เวนิวโฟลว์ แจ้งวัฒนะ(เฟส8) ถ.บ้านคลองไทร-วัดเตย </t>
  </si>
  <si>
    <t>สัญญาเลขที่ สสบท.(ฉ)44/2565 โดยวิธีเฉพาะเจาะจง</t>
  </si>
  <si>
    <t xml:space="preserve">บริเวณโครงการแกรนดิโอ รัตนาธิเบศร์-ราชพฤกษ์ เฟส4 </t>
  </si>
  <si>
    <t>สัญญาเลขที่ สสบท.(ฉ)45/2565 โดยวิธีเฉพาะเจาะจง</t>
  </si>
  <si>
    <t>ห้างหุ้นส่วนจำกัด วงศ์วินิจธุรกิจ</t>
  </si>
  <si>
    <t>PO : 3300053854</t>
  </si>
  <si>
    <t xml:space="preserve">และโครงการ คิว ดิสทริคท์ เวสต์เกต (เฟส10) ถ.จันทร์ทองเอี่ยม </t>
  </si>
  <si>
    <t>สสบท.(ฉ)45/2565</t>
  </si>
  <si>
    <t xml:space="preserve">(งานปรับปรุงกำลังน้ำ) บริเวณ สามแยกโรงปูน ถึง บ้านเลขที่ 87/3 หมู่ที่ 2 </t>
  </si>
  <si>
    <t>ถนนรัตนาธิเบศร์ และบริเวณ โรงเรียนอนุบาล อัมพรรัตน์ ซ.ไทรม้า3</t>
  </si>
  <si>
    <t>สัญญาเลขที่ สสบท.(ป)17/2565 โดยวิธีคัดเลือก</t>
  </si>
  <si>
    <t>สสบท.(ป)17/2565</t>
  </si>
  <si>
    <t>PO : 3300053575</t>
  </si>
  <si>
    <t>ป.54-16(65)</t>
  </si>
  <si>
    <t xml:space="preserve">(งานปรับปรุงลดน้ำสูญเสีย) บริเวณม.รัตนาธิเบศร์(แยกจากซอย 4) </t>
  </si>
  <si>
    <t>ถ.กาญจนาภิเษก สัญญาเลขที่ ป.54-16(65) โดยวิธีเฉพาะเจาะจง</t>
  </si>
  <si>
    <t>PO : 3300053602</t>
  </si>
  <si>
    <t xml:space="preserve">(งานปรับปรุงลดน้ำสูญเสีย) บริเวณ หมู่บ้านโฆษนคร ซอยวัดไผ่เหลือง </t>
  </si>
  <si>
    <t>สัญญาเลขที่ ป.54-13(65) โดยวิธีเฉพาะเจาะจง</t>
  </si>
  <si>
    <t>ป.54-13(65)</t>
  </si>
  <si>
    <t>PO : 3300053613</t>
  </si>
  <si>
    <t>(งานรับจ้างงานเอกชน) แบบ OPEN END พื้นที่สำนักงานประปาสาขาบางบัวทอง</t>
  </si>
  <si>
    <t>สัญญาเลขที่ สสบท.(ฉ)34/2565 ด้วยวิธีประกวดราคาอิเล็กทรอนิกส์ (e-bidding)</t>
  </si>
  <si>
    <t>สสบท.(ฉ)34/2565</t>
  </si>
  <si>
    <t>PO : 3300053650</t>
  </si>
  <si>
    <t xml:space="preserve">(งานปรับปรุงลดน้ำสูญเสีย) บริเวณ หมู่บ้านลภาวัน 8 ทบ.9/67-9/231 </t>
  </si>
  <si>
    <t>สัญญาเลขที่ ป.54-17(65) โดยวิธีเฉพาะเจาะจง</t>
  </si>
  <si>
    <t>ป.54-17(65)</t>
  </si>
  <si>
    <t>PO : 3300053653</t>
  </si>
  <si>
    <t xml:space="preserve">จ้างซ่อมท่อประปาแตกรั่ว พร้อมงานที่เกี่ยวข้อง </t>
  </si>
  <si>
    <t>พื้นที่สำนักงานประปาสาขาบางบัวทอง สัญญาเลขที่ สสบท.ซ08/2565</t>
  </si>
  <si>
    <t>PO : 3300053655</t>
  </si>
  <si>
    <t>สสบท.ซ08/2565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</si>
  <si>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</si>
  <si>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 xml:space="preserve">พื้นที่สำนักงานประปาสาขาบางบัวทอง สัญญาเลขที่ สสบท.ซ07/2565 </t>
  </si>
  <si>
    <t>สสบท.ซ07/2565</t>
  </si>
  <si>
    <t>PO : 3300053664</t>
  </si>
  <si>
    <t>พื้นที่สำนักงานประปาสาขาบางบัวทอง สัญญาเลขที่ สสบท.ซ09/2565</t>
  </si>
  <si>
    <t>สสบท.ซ09/2565</t>
  </si>
  <si>
    <t>PO : 3300053681</t>
  </si>
  <si>
    <t xml:space="preserve">บริเวณ โครงการหมู่บ้านชวนชื่นทาวน์ ราชพฤกษ์ 345 (เฟส 4) </t>
  </si>
  <si>
    <t>สัญญาเลขที่ สสบท.(ฉ)43/2565 โดยวิธีเฉพาะเจาะจง</t>
  </si>
  <si>
    <t>สสบท.(ฉ)43/2565</t>
  </si>
  <si>
    <t>PO : 3300053705</t>
  </si>
  <si>
    <t xml:space="preserve">(รับจ้างงานเอกชน) บริเวณโครงการพฤกษ์ลดา ราชพฤกษ์ 345(เฟส3) ถนน 345 </t>
  </si>
  <si>
    <t>สัญญาเลขที่ สสบท.(ฉ)40/2565 ด้วยวิธีประกวดราคาอิเล็กทรอนิกส์ (e-bidding)</t>
  </si>
  <si>
    <t>สสบท.(ฉ)40/2565</t>
  </si>
  <si>
    <t>PO : 3300053774</t>
  </si>
  <si>
    <t>ป.54-05(65)</t>
  </si>
  <si>
    <t xml:space="preserve"> (งานปรับปรุงลดน้ำสูญเสีย) จำนวน 4 เส้นทาง </t>
  </si>
  <si>
    <t>สัญญาเลขที่ ป.54-05(65) ด้วยวิธีประกวดราคาอิเล็กทรอนิกส์ (e-bidding)</t>
  </si>
  <si>
    <t>PO : 3300053795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</si>
  <si>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</si>
  <si>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 xml:space="preserve">บริเวณ ม.ศรีประจักษ์วิลล่า 5 ถนนเมนฝั่งซ้าย ถ.บางกรวย-ไทรน้อย </t>
  </si>
  <si>
    <t>สัญญาเลขที่ ป.54-15(65) โดยวิธีเฉพาะเจาะจง</t>
  </si>
  <si>
    <t>ป.54-15(65)</t>
  </si>
  <si>
    <t>PO : 3300053836</t>
  </si>
  <si>
    <t>ป.54-18(65)</t>
  </si>
  <si>
    <t>PO : 3300053838</t>
  </si>
  <si>
    <t xml:space="preserve">บริเวณ หมู่บ้านวัฒนกาญจน์ (ฝั่งซ้าย) ซอยจันทร์ทองเอี่ยม </t>
  </si>
  <si>
    <t>สัญญาเลขที่ ป.54-18(65) โดยวิธีเฉพาะเจาะจง</t>
  </si>
  <si>
    <t xml:space="preserve">เช่าชุดเครื่องสูบน้ำเสริมแรงดัน (Booster Pump) และอุปกรณ์ที่เกี่ยวข้อง </t>
  </si>
  <si>
    <t xml:space="preserve">บริเวณหน้าอาคารจอดรถ รฟม. ถนนรัตนาธิเบศร์ </t>
  </si>
  <si>
    <t>สัญญาเลขที่ สสบท.(บป)02/2565  โดยวิธีเฉพาะเจาะจง</t>
  </si>
  <si>
    <t>สสบท.(บป)02/2565</t>
  </si>
  <si>
    <t>บริเวณสี่แยกถนนทางหลวงหมายเลข 346 ตัดถนนทางหลวงชนบท นบ.3004</t>
  </si>
  <si>
    <t>สัญญาเลขที่ สสบท.(บป)03/2565 โดยวิธีเฉพาะเจาะจง</t>
  </si>
  <si>
    <t>PO : 3300053852</t>
  </si>
  <si>
    <t>สสบท.(บป)03/2565</t>
  </si>
  <si>
    <t>PO : 3300053853</t>
  </si>
  <si>
    <t xml:space="preserve">บริเวณ โครงการ ลุมพินี ทาวน์วิลล์ ราชพฤกษ์-แจ้งวัฒนะ(เฟส1) </t>
  </si>
  <si>
    <t>ถนน นบ.ถ.29-009 สัญญาเลขที่ สสบท.(ฉ)47/2565 โดยวิธีเฉพาะเจาะจง</t>
  </si>
  <si>
    <t>สสบท.(ฉ)47/2565</t>
  </si>
  <si>
    <t>PO : 3300053859</t>
  </si>
  <si>
    <t>สสบท.(ฉ)48/2565</t>
  </si>
  <si>
    <t>PO : 3300053860</t>
  </si>
  <si>
    <t xml:space="preserve">บริเวณ ม.คาซ่า พรีเมี่ยม ราชพฤกษ์ แจ้งวัฒนะ (เฟส17) ถนนราชพฤกษ์ </t>
  </si>
  <si>
    <t xml:space="preserve">และโครงการ Grande Pleno ราชพฤกษ์ (เฟส 9) ถนนราชพฤกษ์ </t>
  </si>
  <si>
    <t>สัญญาเลขที่ สสบท.(ฉ)48/2565 โดยวิธีเฉพาะเจาะจง</t>
  </si>
  <si>
    <t>ป.54-09 (65)</t>
  </si>
  <si>
    <t xml:space="preserve">และโครงการ เมทโทร บิซทาวน์ แจ้งวัฒนะ 4  สัญญาเลขที่ สสบท.(ฉ)38/2565 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</si>
  <si>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เดือนพฤษภาคม 2565</t>
    </r>
  </si>
  <si>
    <t>วันที่ 1 เดือน มิถุนายน พ.ศ. 2565</t>
  </si>
  <si>
    <t>สสบท.(ข)3/2565</t>
  </si>
  <si>
    <t>PO : 3300053963</t>
  </si>
  <si>
    <t xml:space="preserve">(งานขยายเขตจำหน่ายน้ำ) บริเวณ ซ.หลัง ม.ประดับดาว ถ.วังข่า-วัดสิงห์ทอง </t>
  </si>
  <si>
    <t xml:space="preserve">ซอยบ้านลุงเล็ก ถนนเลียบคลองเจ็กเล็ก และซอยรุ่งเรือง หมู่9 </t>
  </si>
  <si>
    <t>สัญญาเลขที่ สสบท.(ข)3/2565 โดยวิธีเฉพาะเจาะจง</t>
  </si>
  <si>
    <t>จ้างก่อสร้างงานก่อสร้างวางท่อประปาและงานที่เกี่ยวข้อง (งานรื้อย้ายท่อประปา)</t>
  </si>
  <si>
    <t xml:space="preserve">บริเวณ โครงการก่อสร้างทางหลวงหมายเลข 340 ด้านซ้ายทาง </t>
  </si>
  <si>
    <t xml:space="preserve">และโครงการก่อสร้างทางหลวงหมายเลข 340 ด้านขวาทาง </t>
  </si>
  <si>
    <t>สัญญาเลขที่ สสบท(รย.)01/2565 โดยวิธีคัดเลือก</t>
  </si>
  <si>
    <t xml:space="preserve">สสบท(รย.)01/2565 </t>
  </si>
  <si>
    <t>PO : 3300053976</t>
  </si>
  <si>
    <t xml:space="preserve">บริเวณโครงการ แลนซิโอ คริป รัตนาธิเบศร์-ท่าอิฐ(2) เฟส2 ถนนซอยท่าอิฐ </t>
  </si>
  <si>
    <t>สัญญาเลขที่ สสบท.(ฉ)49/2565 โดยวิธีเฉพาะเจาะจง</t>
  </si>
  <si>
    <t>สสบท.(ฉ)49/2565</t>
  </si>
  <si>
    <t>PO : 3300054082</t>
  </si>
  <si>
    <t xml:space="preserve">บริเวณ ซ.อบต.ปรีชา ถ.บ้านละหาร-บ้านลำโพธิ์ </t>
  </si>
  <si>
    <t>สัญญาเลขที่ สสบท.(ป)19/2565 โดยวิธีเฉพาะเจาะจง</t>
  </si>
  <si>
    <t>สสบท.(ป)19/2565</t>
  </si>
  <si>
    <t>PO : 3300054110</t>
  </si>
  <si>
    <t xml:space="preserve">(งานปรับปรุงลดน้ำสูญเสีย) จำนวน 3 เส้นทาง </t>
  </si>
  <si>
    <t xml:space="preserve">พื้นที่สำนักงานประปาสาขาบางบัวทอง สัญญาเลขที่ ป.54-06(65) </t>
  </si>
  <si>
    <t xml:space="preserve">ป.54-06(65) </t>
  </si>
  <si>
    <t xml:space="preserve">	บริษัท เวิลด์ เดสคอน จำกัด</t>
  </si>
  <si>
    <t>PO : 3300054039</t>
  </si>
  <si>
    <t xml:space="preserve">(งานขยายเขตจำหน่ายน้ำ) บริเวณ ซอยสวนลุงช้างพันธุ์ไม้ ถนน นบ.3032 </t>
  </si>
  <si>
    <t>สัญญาเลขที่ สสบท.(ข)4/2565 โดยวิธีเฉพาะเจาะจง</t>
  </si>
  <si>
    <t xml:space="preserve">สสบท.(ข)4/2565 </t>
  </si>
  <si>
    <t>PO : 3300054189</t>
  </si>
  <si>
    <t>ห้างหุ้นส่วนจำกัด วินิจ กฤษณา ก่อสร้าง</t>
  </si>
  <si>
    <t xml:space="preserve">บริเวณโครงการ เดอะเกรท ไลฟ์ บางบัวทอง เฟส3.2 </t>
  </si>
  <si>
    <t xml:space="preserve">และโครงการ คิว ดิสทริคท์ เวสต์เกต (เฟส13) ถ.จันทร์ทองเอี่ยม </t>
  </si>
  <si>
    <t>สัญญาเลขที่ สสบท.(ฉ)51/2565 โดยวิธีเฉพาะเจาะจง</t>
  </si>
  <si>
    <t xml:space="preserve">สสบท.(ฉ)51/2565 </t>
  </si>
  <si>
    <t>PO : 3300054228</t>
  </si>
  <si>
    <t xml:space="preserve">บริเวณ โครงการ บางกอก บูเลอวาร์ด เวสต์เกต (เฟส9) </t>
  </si>
  <si>
    <t xml:space="preserve">และโครงการ วิชั่น วัลเลย์ (เฟส 5) ถนนบางกรวย-ไทรน้อย </t>
  </si>
  <si>
    <t>สัญญาเลขที่ สสบท.(ฉ)50/2565 โดยวิธีเฉพาะเจาะจง</t>
  </si>
  <si>
    <t xml:space="preserve">สสบท.(ฉ)50/2565 </t>
  </si>
  <si>
    <t>PO : 3300054250</t>
  </si>
  <si>
    <t xml:space="preserve">บริเวณ โครงการจัดสรรที่ดินเดอะริทโม (เฟส9) ถ.ชัยพฤกษ์-วงแหวน </t>
  </si>
  <si>
    <t>สัญญาเลขที่ สสบท.(ฉ)52/2565 โดยวิธีเฉพาะเจาะจง</t>
  </si>
  <si>
    <t xml:space="preserve">สสบท.(ฉ)52/2565 </t>
  </si>
  <si>
    <t>PO : 3300054288</t>
  </si>
  <si>
    <t>สกล473/2565</t>
  </si>
  <si>
    <t>PO : 3300054168</t>
  </si>
  <si>
    <t>ซื้อหมึกพิมพ์ 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</si>
  <si>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เดือนมิถุนายน 2565</t>
    </r>
  </si>
  <si>
    <t>วันที่ 1 เดือน กรกฎาคม พ.ศ. 2565</t>
  </si>
  <si>
    <t xml:space="preserve">จ้างก่อสร้างงานก่อสร้างวางท่อประปาและงานที่เกี่ยวข้อง </t>
  </si>
  <si>
    <t xml:space="preserve">(รับจ้างงานเอกชน) บริเวณ โครงการ CenTro ราชพฤกษ์-345 (เฟส5) ถนน345 </t>
  </si>
  <si>
    <t xml:space="preserve">สสบท.(ฉ)54/2565 </t>
  </si>
  <si>
    <t>PO : 3300054323</t>
  </si>
  <si>
    <t>ซื้อหมึกพิมพ์ โดยวิธีเฉพาะเจาะจง</t>
  </si>
  <si>
    <t>PO : 3300054305</t>
  </si>
  <si>
    <t xml:space="preserve">(รับจ้างงานเอกชน) บริเวณ โครงการ ทองเปี่ยมแลนด์ ถ.เลียบคลองทวีวัฒนา </t>
  </si>
  <si>
    <t xml:space="preserve">สสบท.(ฉ)56/2565	</t>
  </si>
  <si>
    <t>PO : 3300054324</t>
  </si>
  <si>
    <t>ประกวดราคาจ้างก่อสร้างวางท่อประปาและงานที่เกี่ยวข้อง</t>
  </si>
  <si>
    <t>(งานปรับปรุงกำลังน้ำ) บริเวณถนนแยก ทล.0345-ประตูน้ำบางบัวทอง</t>
  </si>
  <si>
    <t xml:space="preserve">อิเล็กทรอนิกส์ </t>
  </si>
  <si>
    <t>สสบท.(ป)18/2565</t>
  </si>
  <si>
    <t>PO: 3300054347</t>
  </si>
  <si>
    <t xml:space="preserve">(รับจ้างงานเอกชน) บริเวณ โครงการ สัมมากร ชัยพฤกษ์-วงแหวน 3 เฟส1.0 </t>
  </si>
  <si>
    <t> 482,197.00</t>
  </si>
  <si>
    <t xml:space="preserve">สสบท.(ฉ)55/2565	</t>
  </si>
  <si>
    <t>PO: 3300054438</t>
  </si>
  <si>
    <t>ซื้อป้ายสถิติความปลอดภัย และป้ายจุดรวมพล พร้อมติดตั้ง โดยวิธีเฉพาะเจาะจง</t>
  </si>
  <si>
    <t>บริษัท ไฟร์ วินเนอร์ แอนด์ เซฟตี้ จำกัด</t>
  </si>
  <si>
    <t>สกล538/2565</t>
  </si>
  <si>
    <t>PO: 3300054441</t>
  </si>
  <si>
    <t xml:space="preserve">(งานปรับปรุงลดน้ำสูญเสีย) จำนวน 2 เส้นทาง </t>
  </si>
  <si>
    <t>บริษัท เวิลด์ เดสคอน จำกัด</t>
  </si>
  <si>
    <t>PO: 3300054456</t>
  </si>
  <si>
    <t xml:space="preserve">ป.54-07(65) </t>
  </si>
  <si>
    <t xml:space="preserve"> และโครงการ THE CHA CANAL ซอยเกษตรพัฒนา 2 ถนนชัยพฤกษ์</t>
  </si>
  <si>
    <t>บริเวณ โครงการ PARK 91 (เฟส1) ซอยหลังโลตัส ถ.บางกรวย-ไทรน้อย และ</t>
  </si>
  <si>
    <t>โครงการนาราทาวน์ รัตนาธิเบศร์ (เฟส2) ซอยจันทร์ทองเอี่ยม ถนนบางกรวย-ไทรน้อย</t>
  </si>
  <si>
    <t>จ้างก่อสร้างงานก่อสร้างวางท่อประปาและงานที่เกี่ยวข้อง  (รับจ้างงานเอกชน)</t>
  </si>
  <si>
    <t>ห้างหุ้นส่วนจำกัด ชลณัฏฐ์ การช่าง</t>
  </si>
  <si>
    <t>สสบท.(ฉ)57/2565</t>
  </si>
  <si>
    <t>PO: 3300054475</t>
  </si>
  <si>
    <t>ป.54-24(65)</t>
  </si>
  <si>
    <t>PO: 3300054587</t>
  </si>
  <si>
    <t xml:space="preserve">จ้างค่าแรงงานก่อสร้างวางท่อประปาและงานที่เกี่ยวข้อง (รับจ้างงานภาครัฐ) </t>
  </si>
  <si>
    <t>สสบท.(รร)3/2565</t>
  </si>
  <si>
    <t xml:space="preserve">บริเวณ ตรงข้าม รร.อนุบาลรุ้งเพชร ซ.วัดไผ่เหลือง ถ.จันทร์ทองเอี่ยม </t>
  </si>
  <si>
    <t>บริเวณ เลียบคลองมะสง ถ.วัดเสนีย์วงศ์</t>
  </si>
  <si>
    <t xml:space="preserve"> (ม.ดิเอมเมอรัลพาร์ค2-ดิเอมเมอรัลพาร์ค3) </t>
  </si>
  <si>
    <t xml:space="preserve">บริเวณ ซอยจัดสรรเปรม หมู่ที่ 3 </t>
  </si>
  <si>
    <t>ป.54-26(65)</t>
  </si>
  <si>
    <t>PO: 3300054599</t>
  </si>
  <si>
    <t xml:space="preserve">บริเวณ สะพานข้ามคลอง ม.บุศรินทร์ </t>
  </si>
  <si>
    <t>ป.54-23(65)</t>
  </si>
  <si>
    <t>PO: 3300054608</t>
  </si>
  <si>
    <t xml:space="preserve">จ้างงานจ้างสำรวจหาจุดรั่วในระบบจ่ายน้ำจำนวน 17 DMA </t>
  </si>
  <si>
    <t>พื้นที่สำนักงานประปาสาขาบางบัวทอง สัญญาเลขที่ สร.54-07(65) โดยวิธีคัดเลือก</t>
  </si>
  <si>
    <t>สร.54-07(65)</t>
  </si>
  <si>
    <t>PO: 3300054633</t>
  </si>
  <si>
    <t xml:space="preserve">บริเวณ ถ.เทอดพระเกียรติ หมู่ที่ 6 (ท้ายหมู่บ้านนันทิชา 3/8) </t>
  </si>
  <si>
    <t>และ บริเวณคลองประปา ถ.ไทรน้อย-วัดต้นเชือก</t>
  </si>
  <si>
    <t>ป.54-29(65)</t>
  </si>
  <si>
    <t>PO: 3300054656</t>
  </si>
  <si>
    <t>PO: 3300054686</t>
  </si>
  <si>
    <t xml:space="preserve"> สสบท.(บป)04/2565	</t>
  </si>
  <si>
    <t xml:space="preserve">บริเวณ หน้าองค์การบริหารส่วนตำบลไทรน้อย ถนนบางกรวย-ไทรน้อย </t>
  </si>
  <si>
    <t>หจก. อี แอนด์ เอส เอ็นเตอร์ไพรส์ กรุ๊ป (ประเทศไทย)</t>
  </si>
  <si>
    <t>PO: 3300054531</t>
  </si>
  <si>
    <t>หจก. สุพรรณเทพประทานพร</t>
  </si>
  <si>
    <t>วันที่ 1 เดือน สิงหาคม พ.ศ. 2565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</si>
  <si>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เดือนกรกฎาคม 2565</t>
    </r>
  </si>
  <si>
    <t xml:space="preserve">(รับจ้างงานเอกชน) บริเวณ โครงการเดอะคัลเลอร์ส วงแหวน-ราชพฤกษ์ 2 (เฟส2) </t>
  </si>
  <si>
    <t>ถ.340 และโครงการ ชวนชื่น ทาวน์ ชัยพฤกษ์-แจ้งวัฒนะ (เฟส4) ถนนซ.เทศบาล 2</t>
  </si>
  <si>
    <t>สสบท.(ฉ)58/2565</t>
  </si>
  <si>
    <t>PO: 3300054729</t>
  </si>
  <si>
    <t xml:space="preserve">บริเวณ ริมคลองประปาตัดถนนไทรน้อย-วัดต้นเชือก </t>
  </si>
  <si>
    <t>สสบท.(บป)07/2565</t>
  </si>
  <si>
    <t>PO: 3300054817</t>
  </si>
  <si>
    <t>ประกวดราคาจ้างก่อสร้างงานวางท่อประปาและงานที่เกี่ยวข้อง</t>
  </si>
  <si>
    <t>ป.54-25(65)</t>
  </si>
  <si>
    <t xml:space="preserve"> (งานปรับปรุงลดน้ำสูญเสีย) จำนวน 2 เส้นทาง</t>
  </si>
  <si>
    <t>PO: 3300054835</t>
  </si>
  <si>
    <t xml:space="preserve">	ห้างหุ้นส่วนจำกัด เอ็กซ์พลัมบิ้ง</t>
  </si>
  <si>
    <t xml:space="preserve">(งานปรับปรุงกำลังน้ำ) บริเวณซอยบางพลับ 11 ถนนชัยพฤกษ์ </t>
  </si>
  <si>
    <t xml:space="preserve"> สสบท.(ป)22/2565</t>
  </si>
  <si>
    <t>PO: 3300054839</t>
  </si>
  <si>
    <t xml:space="preserve"> สสบท.(ป)24/2565</t>
  </si>
  <si>
    <t>PO: 3300054847</t>
  </si>
  <si>
    <t xml:space="preserve">(งานปรับปรุงกำลังน้ำ) บริเวณ ซอยบางพลับ 12/1 ถนนเลียบคลองขุดมหาไทย </t>
  </si>
  <si>
    <t>ห้างหุ้นส่วนจำกัด พรธนาเศรษฐ โยธา</t>
  </si>
  <si>
    <t>(งานปรับปรุงกำลังน้ำ) บริเวณซอยบางพลับ 4/2 ถนนราชพฤกษ์</t>
  </si>
  <si>
    <t>สสบท.(ป)21/2565</t>
  </si>
  <si>
    <t>PO: 3300054871</t>
  </si>
  <si>
    <t>ถนนบางกรวย-ไทรน้อย และโครงการ เดอะโมดิช ชัยพฤกษ์-วงแหวน (เฟส6.2)</t>
  </si>
  <si>
    <t xml:space="preserve">(รับจ้างงานเอกชน) บริเวณโครงการเพอร์เฟคพาร์ค ชัยพฤกษ์(เฟส6) ซอยสามวัง </t>
  </si>
  <si>
    <t>ห้างหุ้นส่วนจำกัด ดิลกพัฒนา เอนจิเนียริ่ง</t>
  </si>
  <si>
    <t>สสบท.(ฉ)59/2565</t>
  </si>
  <si>
    <t>PO: 3300054883</t>
  </si>
  <si>
    <t>(รับจ้างงานเอกชน) บริเวณโครงการสราญสิริ ชัยพฤกษ์ แจ้งวัฒนะ(เฟส12)</t>
  </si>
  <si>
    <t xml:space="preserve"> ถนน 345 และโครงการหมู่ที่ 6 ซอยวัดมะสงฆ์ ถนนบ้านกล้วย-ไทรน้อย </t>
  </si>
  <si>
    <t>สสบท.(ฉ)60/2565</t>
  </si>
  <si>
    <t>PO: 3300054893</t>
  </si>
  <si>
    <t>ประกวดราคาจ้างงานสำรวจหาจุดรั่วในระบบจ่ายน้ำจำนวน 24 DMA</t>
  </si>
  <si>
    <t xml:space="preserve">	บริษัท ยูเอชเอ็ม จำกัด</t>
  </si>
  <si>
    <t>สร.54-06(65)</t>
  </si>
  <si>
    <t>PO: 3300054911</t>
  </si>
  <si>
    <t xml:space="preserve">ประกวดราคาจ้างก่อสร้างงานซ่อมท่อประปาแตกรั่วพร้อมงานที่เกี่ยวข้อง </t>
  </si>
  <si>
    <t>สสบท.ซ10/2565</t>
  </si>
  <si>
    <t>PO: 3300054914</t>
  </si>
  <si>
    <t>สสบท.(ข)5/2565</t>
  </si>
  <si>
    <t>สสบท.(ฉ)61/2565</t>
  </si>
  <si>
    <t xml:space="preserve">(งานขยายเขตจำหน่ายน้ำ) บริเวณ ซอยบางพลับ 13/1 ถนนเลียบคลองคันแอน </t>
  </si>
  <si>
    <t>และบริเวณ ซอย.นายเฉลิม ถ.เลียบคลองตาคล้าย</t>
  </si>
  <si>
    <t>PO: 3300054926</t>
  </si>
  <si>
    <t>หจก.ทรัพย์ธนากรณ์ วิศวกรรม</t>
  </si>
  <si>
    <t>(รับจ้างงานเอกชน) บริเวณ โครงการซื่อตรง บางใหญ่8(เฟส1) ถนน340</t>
  </si>
  <si>
    <t>PO: 3300054986</t>
  </si>
  <si>
    <t>วันที่ 1 เดือน กันยายน พ.ศ. 2565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</si>
  <si>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เดือนสิงหาคม 2565</t>
    </r>
  </si>
  <si>
    <t xml:space="preserve">(รับจ้างงานเอกชน) บริเวณ โครงการเพอร์เฟค พาร์ค แจ้งวัฒนะ (เฟส8) </t>
  </si>
  <si>
    <t>สสบท.(ฉ)63/2565</t>
  </si>
  <si>
    <t>PO : 3300055040</t>
  </si>
  <si>
    <t xml:space="preserve"> ป.54-31(65)</t>
  </si>
  <si>
    <t>และบริเวณ ชุมชนมัสยิดท่าอิฐ หมู่ที่ 10 ซอยท่าอิฐ 25</t>
  </si>
  <si>
    <t xml:space="preserve">(งานปรับปรุงลดน้ำสูญเสีย) บริเวณถนนเมน หมู่บ้านอักษรา ถนนบางกรวย-ไทรน้อย </t>
  </si>
  <si>
    <t>PO : 3300055054</t>
  </si>
  <si>
    <t>(งานปรับปรุงลดน้ำสูญเสีย) บริเวณ ถ.บ้านกล้วย-ไทรน้อย</t>
  </si>
  <si>
    <t>ป.54-28(65)</t>
  </si>
  <si>
    <t xml:space="preserve">จากคลองโต๊ะใหม่-อนามัยโรงกระโจม	</t>
  </si>
  <si>
    <t>PO : 3300055101</t>
  </si>
  <si>
    <t xml:space="preserve">ประกวดราคาเช่าเครื่องสูบน้ำเสริมแรงดันน้ำแบบเคลื่อนที่ (Mobile Booster Pump) </t>
  </si>
  <si>
    <t xml:space="preserve">และอุปกรณ์ที่เกี่ยวข้อง พื้นที่สำนักงานประปาสาขาบางบัวทอง </t>
  </si>
  <si>
    <t>สสบท.(มป)02/2565</t>
  </si>
  <si>
    <t>บริษัท ชัยสิทธิ์ การโยธา จำกัด</t>
  </si>
  <si>
    <t>ห้างหุ้นส่วนจำกัด ศิรวุธฟาร์ม</t>
  </si>
  <si>
    <t>PO : 3300055134</t>
  </si>
  <si>
    <t xml:space="preserve">(รับจ้างงานเอกชน) บริเวณ โครงการ ดิ เอสเซนส์ ชัยพฤกษ์-วงแหวน (เฟส5) </t>
  </si>
  <si>
    <t xml:space="preserve">ถ.บ้านกล้วย-ไทรน้อย และโครงการ CENTRO ชัยพฤกษ์ แจ้งวัฒนะ 3 (เฟส2) </t>
  </si>
  <si>
    <t>สสบท.(ฉ)62/2565</t>
  </si>
  <si>
    <t>PO : 3300055138</t>
  </si>
  <si>
    <t>PO:3300055180</t>
  </si>
  <si>
    <t>ซื้อป้ายจราจรและเสา พร้อมติดตั้ง โดยวิธีเฉพาะเจาะจง</t>
  </si>
  <si>
    <t>จ้างพิมพ์บัตรแสดงการระงับการจ่ายน้ำ โดยวิธีเฉพาะเจาะจง</t>
  </si>
  <si>
    <t>PO:3300055181</t>
  </si>
  <si>
    <t>สจพ.371/2565</t>
  </si>
  <si>
    <t>สกล714/2565</t>
  </si>
  <si>
    <t xml:space="preserve">(รับจ้างงานเอกชน) บริเวณหน้าโครงการ เมทโทร บิซทาวน์ แจ้งวัฒนะ 4 </t>
  </si>
  <si>
    <t>สสบท.(ฉ)64/2565</t>
  </si>
  <si>
    <t xml:space="preserve">203,015.00	</t>
  </si>
  <si>
    <t>PO:3300055183</t>
  </si>
  <si>
    <t>ป.54-12(65)</t>
  </si>
  <si>
    <t xml:space="preserve">(งานปรับปรุงลดน้ำสูญเสีย) จำนวน 4 เส้นทาง </t>
  </si>
  <si>
    <t>PO:3300055250</t>
  </si>
  <si>
    <t xml:space="preserve">จ้างก่อสร้างค่าแรงงานก่อสร้างวางท่อประปาและงานที่เกี่ยวข้อง </t>
  </si>
  <si>
    <t xml:space="preserve">(งานปรับปรุงกำลังน้ำ) บริเวณ ซอยบางพลับ 4 ถนนราชพฤกษ์ </t>
  </si>
  <si>
    <t>สสบท.(ป)23/2565</t>
  </si>
  <si>
    <t>PO:3300055267</t>
  </si>
  <si>
    <t xml:space="preserve">	ห้างหุ้นส่วนจำกัด สุพรรณเทพประทานพร	</t>
  </si>
  <si>
    <t>ซื้อผ้าหมึกเครื่องพิมพ์ Tally Dascom รุ่น 2600 (REFILL) โดยวิธีเฉพาะเจาะจง</t>
  </si>
  <si>
    <t>PO:3300055276</t>
  </si>
  <si>
    <t>PO:3300055336</t>
  </si>
  <si>
    <t>บจก. กนกสิน เอ๊กซปอร์ต อิมปอร์ต</t>
  </si>
  <si>
    <t>ซื้อคอมเพรสเซอร์เครื่องปรับอากาศ พร้อมติดตั้ง โดยวิธีเฉพาะเจาะจง</t>
  </si>
  <si>
    <t>สจพ.408/2565</t>
  </si>
  <si>
    <t>สจพ410/2565</t>
  </si>
  <si>
    <t>พี ซี แอร์ คอนดิชั่น</t>
  </si>
  <si>
    <t xml:space="preserve">ป.54-27(65) </t>
  </si>
  <si>
    <t>(งานปรับปรุงลดน้ำสูญเสีย)  จำนวน 3 เส้นทาง</t>
  </si>
  <si>
    <t>PO: 3300055460</t>
  </si>
  <si>
    <t>PO: 3300055504</t>
  </si>
  <si>
    <t>ห้างหุ้นส่วนจำกัด พีเอ็น คอมเมิร์ซ 2017</t>
  </si>
  <si>
    <t xml:space="preserve">จ้างทำชุดกิฟเซทกระบอกน้ำเก็บอุณหภูมิพร้อมผ้าขนหนู </t>
  </si>
  <si>
    <t>และกระเป๋าผ้ากระสอบเคลือบ หูสายหนัง โดยวิธีเฉพาะเจาะจง</t>
  </si>
  <si>
    <t>สสบท.(ป)20/2565</t>
  </si>
  <si>
    <t>PO: 3300055505</t>
  </si>
  <si>
    <t xml:space="preserve">	ห้างหุ้นส่วนจำกัด สุพรรณเทพประทานพร</t>
  </si>
  <si>
    <t xml:space="preserve">(งานปรับปรุงกำลังน้ำ) บริเวณ ถนนเกษตรพัฒนา1 หมู่ที่ 3 </t>
  </si>
  <si>
    <t>จากถนนราชพฤกษ์(ตอนที่2)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</si>
  <si>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เดือนกันยายน 2565</t>
    </r>
  </si>
  <si>
    <t>(รับจ้างงานเอกชน) บริเวณ โครงการ ดิ แอสโทเรีย ราชพฤกษ์-รัตนาธิเบศร์ เฟส1</t>
  </si>
  <si>
    <t>สสบท.(ฉ)66/2565</t>
  </si>
  <si>
    <t>PO : 3300055590</t>
  </si>
  <si>
    <t xml:space="preserve">(งานปรับปรุงกำลังน้ำ) บริเวณซอยไมตรีอุทิศ (นารีนคร) ถนนบางกรวย-ไทรน้อย </t>
  </si>
  <si>
    <t>สสบท.(ป)25/2565</t>
  </si>
  <si>
    <t>PO : 3300055591</t>
  </si>
  <si>
    <t>จ้างงานจ้างปรับปรุงถอดเปลี่ยน มาตรวัดน้ำครบวาระ และงานที่เกี่ยวข้อง</t>
  </si>
  <si>
    <t xml:space="preserve">พื้นที่สำนักงานประปาสาขาบางบัวทอง สัญญาเลขที่ สสบท.ปว.54-02/2565 </t>
  </si>
  <si>
    <t>สสบท.ปว.54-02/2565</t>
  </si>
  <si>
    <t>PO : 300055609</t>
  </si>
  <si>
    <t xml:space="preserve">รับจ้างงานเอกชน) บริเวณโครงการ Q District ชัยพฤกษ์-ราชพฤกษ์ (เฟส2) </t>
  </si>
  <si>
    <t>สสบท.(ฉ)65/2565</t>
  </si>
  <si>
    <t>PO : 3300055614</t>
  </si>
  <si>
    <t xml:space="preserve">บจก. เบฟเวอร์ </t>
  </si>
  <si>
    <t xml:space="preserve">(งานขยายเขตMOU) บริเวณซอยพนาสิน หมู่ที่ 2 ถนนบ้านไทรน้อย-บ้านลากฆ้อน </t>
  </si>
  <si>
    <t>สสบท.(MOU)18/2565</t>
  </si>
  <si>
    <t>PO : 3300055719</t>
  </si>
  <si>
    <t xml:space="preserve">(งานขยายเขตMOU) บริเวณซอยโตวงษ์ หมู่ 4 ถ.บ้านกล้วย-ไทรน้อย </t>
  </si>
  <si>
    <t>บจก. ช่อฉัตร</t>
  </si>
  <si>
    <t>สสบท.(MOU)21/2565</t>
  </si>
  <si>
    <t>PO : 3300055782</t>
  </si>
  <si>
    <t>สสบท.(MOU)20/2565</t>
  </si>
  <si>
    <t>PO : 3300055817</t>
  </si>
  <si>
    <t xml:space="preserve">(งานปรับปรุงลดน้ำสูญเสีย) บริเวณหลัง ม.พฤกษา 3 ถ.เลียบคลองตาชม </t>
  </si>
  <si>
    <t xml:space="preserve">และบริเวณหมู่บ้านรวมพรวิลล่า ซอยท่าอิฐ สัญญาเลขที่ ป.54-22(65) </t>
  </si>
  <si>
    <t>ป.54-22(65)</t>
  </si>
  <si>
    <t>PO : 3300055820</t>
  </si>
  <si>
    <t xml:space="preserve">จ้างค่าแรงงานก่อสร้างวางท่อประปาและงานที่เกี่ยวข้อง (งานขยายเขตMOU) </t>
  </si>
  <si>
    <t>บริเวณซอยปฐมนนท์ฝั่งซ้าย หมู่ที่ 1 สัญญาเลขที่ สสบท.(MOU)6/2565</t>
  </si>
  <si>
    <t>สสบท.(MOU)6/2565</t>
  </si>
  <si>
    <t>PO : 3300055822</t>
  </si>
  <si>
    <t>สสบท.(MOU)7/2565</t>
  </si>
  <si>
    <t>หจก.ไทยเจริญ คอนสตรัคชั่น (1971)</t>
  </si>
  <si>
    <t>PO : 3300055823</t>
  </si>
  <si>
    <t>สสบท.(MOU)16/2565</t>
  </si>
  <si>
    <t>PO : 3300055893</t>
  </si>
  <si>
    <t xml:space="preserve">บริเวณซอยรุ่งเจริญ หมู่ 7 ถนนเลียบคลองฝรั่ง </t>
  </si>
  <si>
    <t>สสบท.(MOU)22/2565</t>
  </si>
  <si>
    <t>PO : 3300055894</t>
  </si>
  <si>
    <t>บริเวณถนน คสล.ซอยมนจันทร์แก้ว หมู่ที่ 6 ถนน นบ.3017</t>
  </si>
  <si>
    <t>สสบท.(MOU)3/2565</t>
  </si>
  <si>
    <t>PO : 3300055902</t>
  </si>
  <si>
    <t>สสบท.(MOU)14/2565</t>
  </si>
  <si>
    <t>บริเวณหมู่บ้านร่มไทร 3 หมู่ที่ 8 สัญญาเลขที่ สสบท.(MOU)14/2565</t>
  </si>
  <si>
    <t>หจก.สุพรรณเทพประทานพร</t>
  </si>
  <si>
    <t>PO : 3300055903</t>
  </si>
  <si>
    <t>สสบท.(MOU)9/2565</t>
  </si>
  <si>
    <t>PO : 3300055904</t>
  </si>
  <si>
    <t xml:space="preserve">บริเวณซอยกระดิ่งเพชร หมู่ที่ 7 ถ.ปิยวรารมย์-วัดมะสง </t>
  </si>
  <si>
    <t xml:space="preserve"> บริษัท พี.บี. 85 การช่าง จำกัด</t>
  </si>
  <si>
    <t>สสบท.(MOU)11/2565</t>
  </si>
  <si>
    <t>PO : 3300055925</t>
  </si>
  <si>
    <t>บริเวณซอยบ้านพรวนร่วมใจ หมู่ที่ 1 ถ.บ้านคลองเจ้า-บ้านหนองเพรางาย</t>
  </si>
  <si>
    <t>สสบท.(MOU)5/2565</t>
  </si>
  <si>
    <t>PO : 3300055942</t>
  </si>
  <si>
    <t xml:space="preserve">บริเวณซอยบุญลบ หมู่ที่ 2 ถนนบ้านไทรน้อย-บ้านลากฆ้อน </t>
  </si>
  <si>
    <t>บริษัท สายน้ำ  คอนสตรัคชั่น  จำกัด</t>
  </si>
  <si>
    <t>สสบท.(MOU)19/2565</t>
  </si>
  <si>
    <t>PO : 3300055943</t>
  </si>
  <si>
    <t>หจก. เฉลิมพล เอ็นจิเนียริ่ง</t>
  </si>
  <si>
    <t>หจก. สุริยภัณฑ์ การช่าง</t>
  </si>
  <si>
    <t>หจก. โสภณกาญจนกิจ</t>
  </si>
  <si>
    <t>หจก. ชลณัฏฐ์ การช่าง</t>
  </si>
  <si>
    <t>หจก. เอ็กซ์พลัมบิ้ง</t>
  </si>
  <si>
    <t>หจก. ส.รุ่งอรุณก่อสร้าง</t>
  </si>
  <si>
    <t>หจก. วินิจ กฤษณา ก่อสร้าง</t>
  </si>
  <si>
    <t xml:space="preserve">บริเวณซอยภวันตุเต หมู่ที่ 5 สัญญาเลขที่ สสบท.(MOU)9/2565 	</t>
  </si>
  <si>
    <t xml:space="preserve">บริเวณถนนเทศบาล 16 สัญญาเลขที่ สสบท.(MOU)16/2565 </t>
  </si>
  <si>
    <t xml:space="preserve">บริเวณซอยเมืองที่รัก 1 หมู่ที่ 3 ถนนเลียบคลองสาม </t>
  </si>
  <si>
    <t xml:space="preserve">สัญญาเลขที่ สสบท.(MOU)7/2565 </t>
  </si>
  <si>
    <t>บริเวณซอยคุ้มทับ หมู่2 สัญญาเลขที่ สสบท.(MOU)20/2565</t>
  </si>
  <si>
    <t xml:space="preserve">สัญญาเลขที่ สสบท.(ฉ)66/2565 </t>
  </si>
  <si>
    <t xml:space="preserve">สัญญาเลขที่ สสบท.(ป)25/2565 </t>
  </si>
  <si>
    <t>ถ.เลียบคลองคันแอน สัญญาเลขที่ สสบท.(ฉ)65/2565</t>
  </si>
  <si>
    <t xml:space="preserve">สัญญาเลขที่ สสบท.(MOU)21/2565 </t>
  </si>
  <si>
    <t>สัญญาเลขที่ สสบท.(MOU)18/2565</t>
  </si>
  <si>
    <t xml:space="preserve">สัญญาเลขที่ สสบท.(MOU)22/2565 </t>
  </si>
  <si>
    <t xml:space="preserve">สัญญาเลขที่ สสบท.(MOU)3/2565 </t>
  </si>
  <si>
    <t xml:space="preserve">สัญญาเลขที่ สสบท.(MOU)11/2565 </t>
  </si>
  <si>
    <t xml:space="preserve"> สัญญาเลขที่ สสบท.(MOU)5/2565</t>
  </si>
  <si>
    <t xml:space="preserve">สัญญาเลขที่ สสบท.(MOU)19/2565 </t>
  </si>
  <si>
    <t>วันที่ 3 เดือน ตุลาคม พ.ศ. 2565</t>
  </si>
  <si>
    <t>PO : 3300055951</t>
  </si>
  <si>
    <t xml:space="preserve">สัญญาเลขที่ สสบท.(MOU)1/2565 </t>
  </si>
  <si>
    <t>บริเวณซอยสายพิณ หมู่ที่ 7</t>
  </si>
  <si>
    <t>หจก. ยงสกุล</t>
  </si>
  <si>
    <t>สสบท.(MOU)1/2565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</si>
</sst>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_-* #,##0.0000_-;\-* #,##0.0000_-;_-* &quot;-&quot;??_-;_-@_-"/>
  </numFmts>
  <fonts count="4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  <font>
      <sz val="11"/>
      <color theme="1"/>
      <name val="TH SarabunPSK"/>
      <family val="2"/>
      <charset val="22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2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theme="9" tint="-0.249977111117893"/>
      <name val="TH SarabunPSK"/>
      <family val="2"/>
    </font>
    <font>
      <b/>
      <sz val="12"/>
      <color rgb="FF0000FF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67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" xfId="6" applyFont="1" applyBorder="1" applyAlignment="1">
      <alignment horizontal="left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43" fontId="19" fillId="0" borderId="12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/>
    </xf>
    <xf numFmtId="0" fontId="19" fillId="0" borderId="10" xfId="6" applyFont="1" applyBorder="1" applyAlignment="1">
      <alignment horizontal="left" vertical="center"/>
    </xf>
    <xf numFmtId="4" fontId="19" fillId="0" borderId="1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right" vertical="center"/>
    </xf>
    <xf numFmtId="43" fontId="19" fillId="0" borderId="0" xfId="1" applyFont="1" applyBorder="1" applyAlignment="1">
      <alignment horizontal="center" vertical="center"/>
    </xf>
    <xf numFmtId="187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center" vertical="center"/>
    </xf>
    <xf numFmtId="0" fontId="21" fillId="0" borderId="10" xfId="0" applyFont="1" applyBorder="1"/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/>
    <xf numFmtId="4" fontId="19" fillId="0" borderId="8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NumberFormat="1" applyFont="1" applyBorder="1" applyAlignment="1">
      <alignment horizontal="center" vertical="center"/>
    </xf>
    <xf numFmtId="43" fontId="19" fillId="0" borderId="4" xfId="1" applyFont="1" applyBorder="1" applyAlignment="1">
      <alignment horizontal="center" vertical="center"/>
    </xf>
    <xf numFmtId="187" fontId="19" fillId="0" borderId="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/>
    </xf>
    <xf numFmtId="0" fontId="19" fillId="0" borderId="3" xfId="7" applyFont="1" applyBorder="1" applyAlignment="1">
      <alignment horizontal="left" vertical="center"/>
    </xf>
    <xf numFmtId="15" fontId="19" fillId="0" borderId="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6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right" vertical="center"/>
    </xf>
    <xf numFmtId="43" fontId="22" fillId="0" borderId="0" xfId="1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/>
    <xf numFmtId="0" fontId="22" fillId="0" borderId="14" xfId="0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7" applyFont="1" applyBorder="1" applyAlignment="1">
      <alignment horizontal="left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15" fontId="22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19" fillId="0" borderId="16" xfId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43" fontId="19" fillId="0" borderId="0" xfId="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3" fontId="24" fillId="0" borderId="0" xfId="1" applyFont="1" applyBorder="1" applyAlignment="1">
      <alignment horizontal="center" vertical="center"/>
    </xf>
    <xf numFmtId="187" fontId="24" fillId="0" borderId="10" xfId="0" applyNumberFormat="1" applyFont="1" applyBorder="1" applyAlignment="1">
      <alignment horizontal="center" vertical="center"/>
    </xf>
    <xf numFmtId="43" fontId="19" fillId="0" borderId="12" xfId="1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0" fontId="9" fillId="0" borderId="0" xfId="1" applyNumberFormat="1" applyFont="1" applyBorder="1"/>
    <xf numFmtId="43" fontId="10" fillId="0" borderId="19" xfId="1" applyFont="1" applyBorder="1"/>
    <xf numFmtId="43" fontId="10" fillId="0" borderId="20" xfId="1" applyFont="1" applyBorder="1"/>
    <xf numFmtId="10" fontId="10" fillId="0" borderId="21" xfId="5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0" fillId="3" borderId="1" xfId="1" applyFont="1" applyFill="1" applyBorder="1"/>
    <xf numFmtId="43" fontId="10" fillId="3" borderId="6" xfId="1" applyFont="1" applyFill="1" applyBorder="1"/>
    <xf numFmtId="43" fontId="10" fillId="3" borderId="5" xfId="1" applyFont="1" applyFill="1" applyBorder="1"/>
    <xf numFmtId="0" fontId="10" fillId="0" borderId="31" xfId="0" applyFont="1" applyBorder="1" applyAlignment="1">
      <alignment horizontal="center"/>
    </xf>
    <xf numFmtId="43" fontId="10" fillId="0" borderId="31" xfId="1" applyFont="1" applyBorder="1"/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3" fontId="12" fillId="0" borderId="20" xfId="1" applyFont="1" applyBorder="1"/>
    <xf numFmtId="43" fontId="12" fillId="0" borderId="36" xfId="1" applyFont="1" applyBorder="1"/>
    <xf numFmtId="43" fontId="10" fillId="0" borderId="37" xfId="1" applyFont="1" applyBorder="1"/>
    <xf numFmtId="0" fontId="11" fillId="0" borderId="20" xfId="0" applyFont="1" applyBorder="1" applyAlignment="1">
      <alignment vertical="top" wrapText="1"/>
    </xf>
    <xf numFmtId="43" fontId="12" fillId="0" borderId="38" xfId="1" applyFont="1" applyBorder="1"/>
    <xf numFmtId="43" fontId="12" fillId="0" borderId="20" xfId="1" applyFont="1" applyFill="1" applyBorder="1"/>
    <xf numFmtId="43" fontId="12" fillId="0" borderId="36" xfId="1" applyFont="1" applyFill="1" applyBorder="1"/>
    <xf numFmtId="43" fontId="10" fillId="0" borderId="20" xfId="1" applyFont="1" applyFill="1" applyBorder="1"/>
    <xf numFmtId="43" fontId="10" fillId="0" borderId="37" xfId="1" applyFont="1" applyFill="1" applyBorder="1"/>
    <xf numFmtId="0" fontId="10" fillId="0" borderId="20" xfId="6" applyFont="1" applyBorder="1" applyAlignment="1">
      <alignment horizontal="left" vertical="center"/>
    </xf>
    <xf numFmtId="43" fontId="10" fillId="0" borderId="20" xfId="1" applyFont="1" applyBorder="1" applyAlignment="1">
      <alignment vertical="center"/>
    </xf>
    <xf numFmtId="43" fontId="10" fillId="0" borderId="35" xfId="1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10" fontId="10" fillId="0" borderId="44" xfId="5" applyNumberFormat="1" applyFont="1" applyBorder="1" applyAlignment="1">
      <alignment horizontal="center"/>
    </xf>
    <xf numFmtId="43" fontId="10" fillId="0" borderId="23" xfId="1" applyFont="1" applyBorder="1"/>
    <xf numFmtId="43" fontId="10" fillId="0" borderId="24" xfId="1" applyFont="1" applyBorder="1"/>
    <xf numFmtId="0" fontId="10" fillId="0" borderId="31" xfId="0" applyFont="1" applyBorder="1"/>
    <xf numFmtId="43" fontId="10" fillId="0" borderId="46" xfId="1" applyFont="1" applyBorder="1"/>
    <xf numFmtId="10" fontId="10" fillId="0" borderId="47" xfId="5" applyNumberFormat="1" applyFont="1" applyBorder="1" applyAlignment="1">
      <alignment horizontal="center"/>
    </xf>
    <xf numFmtId="0" fontId="10" fillId="0" borderId="41" xfId="0" applyFont="1" applyBorder="1"/>
    <xf numFmtId="43" fontId="12" fillId="0" borderId="41" xfId="1" applyFont="1" applyFill="1" applyBorder="1"/>
    <xf numFmtId="43" fontId="12" fillId="0" borderId="51" xfId="1" applyFont="1" applyFill="1" applyBorder="1"/>
    <xf numFmtId="43" fontId="10" fillId="0" borderId="41" xfId="1" applyFont="1" applyFill="1" applyBorder="1"/>
    <xf numFmtId="43" fontId="10" fillId="0" borderId="43" xfId="1" applyFont="1" applyFill="1" applyBorder="1"/>
    <xf numFmtId="43" fontId="10" fillId="3" borderId="45" xfId="1" applyFont="1" applyFill="1" applyBorder="1"/>
    <xf numFmtId="10" fontId="10" fillId="3" borderId="40" xfId="5" applyNumberFormat="1" applyFont="1" applyFill="1" applyBorder="1" applyAlignment="1">
      <alignment horizontal="center"/>
    </xf>
    <xf numFmtId="0" fontId="10" fillId="0" borderId="25" xfId="0" applyFont="1" applyBorder="1"/>
    <xf numFmtId="43" fontId="10" fillId="3" borderId="17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8" xfId="1" applyFont="1" applyBorder="1"/>
    <xf numFmtId="10" fontId="9" fillId="0" borderId="52" xfId="5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27" fillId="0" borderId="1" xfId="1" applyFont="1" applyBorder="1"/>
    <xf numFmtId="43" fontId="27" fillId="0" borderId="17" xfId="1" applyFont="1" applyBorder="1"/>
    <xf numFmtId="43" fontId="27" fillId="0" borderId="5" xfId="1" applyFont="1" applyBorder="1"/>
    <xf numFmtId="43" fontId="27" fillId="0" borderId="45" xfId="1" applyFont="1" applyBorder="1"/>
    <xf numFmtId="10" fontId="27" fillId="0" borderId="40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8" fillId="0" borderId="0" xfId="1" applyFont="1" applyBorder="1"/>
    <xf numFmtId="43" fontId="29" fillId="0" borderId="0" xfId="1" applyFont="1" applyBorder="1"/>
    <xf numFmtId="0" fontId="9" fillId="4" borderId="3" xfId="0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center" vertical="center" wrapText="1"/>
    </xf>
    <xf numFmtId="43" fontId="9" fillId="4" borderId="15" xfId="1" applyFont="1" applyFill="1" applyBorder="1" applyAlignment="1">
      <alignment horizontal="center" vertical="center" wrapText="1"/>
    </xf>
    <xf numFmtId="43" fontId="9" fillId="4" borderId="22" xfId="1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horizontal="center" vertical="center" wrapText="1"/>
    </xf>
    <xf numFmtId="43" fontId="9" fillId="4" borderId="45" xfId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 applyAlignment="1">
      <alignment horizontal="right"/>
    </xf>
    <xf numFmtId="43" fontId="10" fillId="5" borderId="6" xfId="1" applyFont="1" applyFill="1" applyBorder="1" applyAlignment="1">
      <alignment horizontal="right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5" xfId="1" applyFont="1" applyFill="1" applyBorder="1"/>
    <xf numFmtId="43" fontId="10" fillId="5" borderId="45" xfId="1" applyFont="1" applyFill="1" applyBorder="1"/>
    <xf numFmtId="10" fontId="10" fillId="5" borderId="40" xfId="5" applyNumberFormat="1" applyFont="1" applyFill="1" applyBorder="1" applyAlignment="1">
      <alignment horizontal="center"/>
    </xf>
    <xf numFmtId="43" fontId="18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0" xfId="6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0" xfId="6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2" fillId="0" borderId="2" xfId="6" applyFont="1" applyBorder="1" applyAlignment="1">
      <alignment horizontal="left" vertical="center" wrapText="1"/>
    </xf>
    <xf numFmtId="0" fontId="22" fillId="0" borderId="10" xfId="6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22" fillId="0" borderId="3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left" vertical="center" wrapText="1"/>
    </xf>
    <xf numFmtId="0" fontId="19" fillId="0" borderId="2" xfId="7" applyFont="1" applyBorder="1" applyAlignment="1">
      <alignment horizontal="left" vertical="center" wrapText="1"/>
    </xf>
    <xf numFmtId="0" fontId="19" fillId="0" borderId="10" xfId="7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24" fillId="0" borderId="10" xfId="7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8" fillId="0" borderId="0" xfId="1" applyFont="1"/>
    <xf numFmtId="40" fontId="18" fillId="0" borderId="9" xfId="1" applyNumberFormat="1" applyFont="1" applyBorder="1"/>
    <xf numFmtId="10" fontId="18" fillId="0" borderId="0" xfId="5" applyNumberFormat="1" applyFont="1" applyAlignment="1">
      <alignment horizontal="center"/>
    </xf>
    <xf numFmtId="43" fontId="18" fillId="0" borderId="1" xfId="1" applyNumberFormat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1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8" fillId="0" borderId="4" xfId="1" applyFont="1" applyBorder="1"/>
    <xf numFmtId="43" fontId="9" fillId="0" borderId="17" xfId="1" applyFont="1" applyBorder="1"/>
    <xf numFmtId="43" fontId="10" fillId="0" borderId="36" xfId="1" applyFont="1" applyBorder="1" applyAlignment="1">
      <alignment vertical="center"/>
    </xf>
    <xf numFmtId="43" fontId="10" fillId="0" borderId="31" xfId="1" applyFont="1" applyBorder="1" applyAlignment="1">
      <alignment vertical="center"/>
    </xf>
    <xf numFmtId="43" fontId="10" fillId="0" borderId="27" xfId="1" applyFont="1" applyBorder="1" applyAlignment="1">
      <alignment vertical="center"/>
    </xf>
    <xf numFmtId="43" fontId="12" fillId="0" borderId="20" xfId="1" applyFont="1" applyBorder="1" applyAlignment="1">
      <alignment horizontal="right"/>
    </xf>
    <xf numFmtId="43" fontId="12" fillId="0" borderId="31" xfId="1" applyFont="1" applyBorder="1" applyAlignment="1">
      <alignment horizontal="right" vertical="center"/>
    </xf>
    <xf numFmtId="43" fontId="12" fillId="0" borderId="20" xfId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43" fontId="22" fillId="0" borderId="0" xfId="1" applyNumberFormat="1" applyFont="1" applyBorder="1" applyAlignment="1">
      <alignment horizontal="center" vertical="center"/>
    </xf>
    <xf numFmtId="0" fontId="22" fillId="0" borderId="10" xfId="6" applyFont="1" applyFill="1" applyBorder="1" applyAlignment="1">
      <alignment horizontal="center"/>
    </xf>
    <xf numFmtId="16" fontId="22" fillId="0" borderId="10" xfId="6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43" fontId="19" fillId="0" borderId="12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0" xfId="6" applyFont="1" applyFill="1" applyBorder="1" applyAlignment="1">
      <alignment horizontal="left" vertical="center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3" fontId="19" fillId="0" borderId="14" xfId="1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187" fontId="19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5" xfId="1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3" fontId="19" fillId="0" borderId="4" xfId="1" applyFont="1" applyFill="1" applyBorder="1" applyAlignment="1">
      <alignment horizontal="center" vertical="center"/>
    </xf>
    <xf numFmtId="187" fontId="19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19" fillId="0" borderId="3" xfId="7" applyFont="1" applyFill="1" applyBorder="1" applyAlignment="1">
      <alignment horizontal="left" vertical="center"/>
    </xf>
    <xf numFmtId="15" fontId="19" fillId="0" borderId="3" xfId="0" applyNumberFormat="1" applyFont="1" applyFill="1" applyBorder="1" applyAlignment="1">
      <alignment horizontal="center" vertical="center"/>
    </xf>
    <xf numFmtId="43" fontId="19" fillId="0" borderId="0" xfId="1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0" fillId="0" borderId="31" xfId="6" applyFont="1" applyBorder="1" applyAlignment="1">
      <alignment vertical="center"/>
    </xf>
    <xf numFmtId="43" fontId="10" fillId="0" borderId="33" xfId="1" applyFont="1" applyBorder="1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27" xfId="6" applyFont="1" applyBorder="1" applyAlignment="1">
      <alignment horizontal="left" vertical="center"/>
    </xf>
    <xf numFmtId="43" fontId="10" fillId="0" borderId="53" xfId="1" applyFont="1" applyBorder="1" applyAlignment="1">
      <alignment vertical="center"/>
    </xf>
    <xf numFmtId="43" fontId="10" fillId="0" borderId="27" xfId="1" applyFont="1" applyBorder="1"/>
    <xf numFmtId="43" fontId="10" fillId="0" borderId="54" xfId="1" applyFont="1" applyBorder="1"/>
    <xf numFmtId="43" fontId="10" fillId="0" borderId="26" xfId="1" applyFont="1" applyBorder="1"/>
    <xf numFmtId="43" fontId="35" fillId="0" borderId="0" xfId="1" applyFont="1" applyBorder="1"/>
    <xf numFmtId="43" fontId="10" fillId="0" borderId="38" xfId="1" applyFont="1" applyBorder="1" applyAlignment="1">
      <alignment vertical="center"/>
    </xf>
    <xf numFmtId="43" fontId="10" fillId="0" borderId="55" xfId="1" applyFont="1" applyBorder="1" applyAlignment="1">
      <alignment vertical="center"/>
    </xf>
    <xf numFmtId="43" fontId="10" fillId="5" borderId="17" xfId="1" applyFont="1" applyFill="1" applyBorder="1" applyAlignment="1">
      <alignment horizontal="right"/>
    </xf>
    <xf numFmtId="4" fontId="33" fillId="0" borderId="56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right" vertical="center"/>
    </xf>
    <xf numFmtId="188" fontId="9" fillId="0" borderId="0" xfId="1" applyNumberFormat="1" applyFont="1" applyBorder="1" applyAlignment="1"/>
    <xf numFmtId="0" fontId="9" fillId="0" borderId="3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9" fillId="0" borderId="57" xfId="1" applyFont="1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3" fontId="12" fillId="0" borderId="38" xfId="1" applyFont="1" applyBorder="1" applyAlignment="1">
      <alignment horizontal="right"/>
    </xf>
    <xf numFmtId="0" fontId="10" fillId="0" borderId="27" xfId="0" applyFont="1" applyBorder="1"/>
    <xf numFmtId="43" fontId="12" fillId="0" borderId="27" xfId="1" applyFont="1" applyBorder="1" applyAlignment="1">
      <alignment horizontal="right"/>
    </xf>
    <xf numFmtId="43" fontId="12" fillId="0" borderId="55" xfId="1" applyFont="1" applyBorder="1" applyAlignment="1">
      <alignment horizontal="right"/>
    </xf>
    <xf numFmtId="10" fontId="10" fillId="0" borderId="28" xfId="5" applyNumberFormat="1" applyFont="1" applyBorder="1" applyAlignment="1">
      <alignment horizont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10" fillId="0" borderId="10" xfId="0" applyNumberFormat="1" applyFont="1" applyFill="1" applyBorder="1" applyAlignment="1">
      <alignment horizontal="center" vertical="center"/>
    </xf>
    <xf numFmtId="43" fontId="12" fillId="0" borderId="41" xfId="1" applyFont="1" applyBorder="1" applyAlignment="1">
      <alignment horizontal="right"/>
    </xf>
    <xf numFmtId="43" fontId="12" fillId="0" borderId="58" xfId="1" applyFont="1" applyBorder="1" applyAlignment="1">
      <alignment horizontal="right"/>
    </xf>
    <xf numFmtId="43" fontId="10" fillId="0" borderId="43" xfId="1" applyFont="1" applyBorder="1"/>
    <xf numFmtId="43" fontId="10" fillId="0" borderId="59" xfId="1" applyFont="1" applyBorder="1"/>
    <xf numFmtId="0" fontId="10" fillId="7" borderId="1" xfId="0" applyFont="1" applyFill="1" applyBorder="1"/>
    <xf numFmtId="0" fontId="19" fillId="0" borderId="10" xfId="6" applyFont="1" applyFill="1" applyBorder="1" applyAlignment="1">
      <alignment horizontal="left" vertical="center" wrapText="1"/>
    </xf>
    <xf numFmtId="43" fontId="27" fillId="0" borderId="6" xfId="1" applyFont="1" applyBorder="1"/>
    <xf numFmtId="43" fontId="9" fillId="0" borderId="60" xfId="1" applyFont="1" applyBorder="1"/>
    <xf numFmtId="43" fontId="10" fillId="0" borderId="35" xfId="1" applyFont="1" applyBorder="1"/>
    <xf numFmtId="43" fontId="10" fillId="0" borderId="42" xfId="1" applyFont="1" applyBorder="1"/>
    <xf numFmtId="43" fontId="10" fillId="0" borderId="53" xfId="1" applyFont="1" applyBorder="1"/>
    <xf numFmtId="43" fontId="36" fillId="0" borderId="6" xfId="1" applyFont="1" applyBorder="1" applyAlignment="1">
      <alignment horizontal="center" vertical="center" wrapText="1"/>
    </xf>
    <xf numFmtId="43" fontId="29" fillId="0" borderId="1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37" fillId="0" borderId="2" xfId="6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19" fillId="0" borderId="3" xfId="6" applyFont="1" applyBorder="1" applyAlignment="1">
      <alignment horizontal="left" vertical="center" wrapText="1"/>
    </xf>
    <xf numFmtId="43" fontId="18" fillId="0" borderId="61" xfId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43" fontId="19" fillId="0" borderId="4" xfId="1" applyNumberFormat="1" applyFont="1" applyBorder="1" applyAlignment="1">
      <alignment horizontal="center" vertical="center"/>
    </xf>
    <xf numFmtId="187" fontId="10" fillId="0" borderId="3" xfId="0" applyNumberFormat="1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 vertical="center"/>
    </xf>
    <xf numFmtId="43" fontId="19" fillId="0" borderId="4" xfId="1" applyNumberFormat="1" applyFont="1" applyBorder="1" applyAlignment="1">
      <alignment horizontal="right" vertical="center"/>
    </xf>
    <xf numFmtId="0" fontId="39" fillId="0" borderId="2" xfId="0" applyFont="1" applyFill="1" applyBorder="1" applyAlignment="1">
      <alignment horizontal="center" vertical="center"/>
    </xf>
    <xf numFmtId="43" fontId="10" fillId="0" borderId="27" xfId="1" applyFont="1" applyFill="1" applyBorder="1"/>
    <xf numFmtId="43" fontId="10" fillId="0" borderId="54" xfId="1" applyFont="1" applyFill="1" applyBorder="1"/>
    <xf numFmtId="43" fontId="10" fillId="0" borderId="31" xfId="1" applyFont="1" applyFill="1" applyBorder="1"/>
    <xf numFmtId="43" fontId="10" fillId="0" borderId="34" xfId="1" applyFont="1" applyFill="1" applyBorder="1"/>
    <xf numFmtId="43" fontId="18" fillId="4" borderId="15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9" fillId="0" borderId="32" xfId="1" applyFont="1" applyBorder="1"/>
    <xf numFmtId="43" fontId="19" fillId="0" borderId="31" xfId="1" applyFont="1" applyBorder="1"/>
    <xf numFmtId="43" fontId="19" fillId="0" borderId="34" xfId="1" applyFont="1" applyBorder="1"/>
    <xf numFmtId="43" fontId="19" fillId="0" borderId="35" xfId="1" applyFont="1" applyBorder="1" applyAlignment="1">
      <alignment horizontal="center"/>
    </xf>
    <xf numFmtId="43" fontId="19" fillId="0" borderId="20" xfId="1" applyFont="1" applyBorder="1" applyAlignment="1">
      <alignment horizontal="center"/>
    </xf>
    <xf numFmtId="43" fontId="19" fillId="0" borderId="20" xfId="1" applyFont="1" applyBorder="1"/>
    <xf numFmtId="43" fontId="19" fillId="0" borderId="37" xfId="1" applyFont="1" applyBorder="1"/>
    <xf numFmtId="43" fontId="19" fillId="0" borderId="39" xfId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vertical="center"/>
    </xf>
    <xf numFmtId="43" fontId="19" fillId="0" borderId="35" xfId="1" applyFont="1" applyFill="1" applyBorder="1" applyAlignment="1">
      <alignment horizontal="center"/>
    </xf>
    <xf numFmtId="43" fontId="19" fillId="0" borderId="20" xfId="1" applyFont="1" applyFill="1" applyBorder="1" applyAlignment="1">
      <alignment horizontal="center"/>
    </xf>
    <xf numFmtId="43" fontId="19" fillId="0" borderId="20" xfId="1" applyFont="1" applyFill="1" applyBorder="1"/>
    <xf numFmtId="43" fontId="19" fillId="0" borderId="37" xfId="1" applyFont="1" applyFill="1" applyBorder="1"/>
    <xf numFmtId="43" fontId="19" fillId="0" borderId="42" xfId="1" applyFont="1" applyFill="1" applyBorder="1" applyAlignment="1">
      <alignment horizontal="center"/>
    </xf>
    <xf numFmtId="43" fontId="19" fillId="0" borderId="41" xfId="1" applyFont="1" applyFill="1" applyBorder="1" applyAlignment="1">
      <alignment horizontal="center"/>
    </xf>
    <xf numFmtId="43" fontId="19" fillId="0" borderId="41" xfId="1" applyFont="1" applyFill="1" applyBorder="1"/>
    <xf numFmtId="43" fontId="19" fillId="0" borderId="43" xfId="1" applyFont="1" applyFill="1" applyBorder="1"/>
    <xf numFmtId="43" fontId="19" fillId="3" borderId="6" xfId="1" applyFont="1" applyFill="1" applyBorder="1" applyAlignment="1">
      <alignment horizontal="center"/>
    </xf>
    <xf numFmtId="43" fontId="19" fillId="3" borderId="1" xfId="1" applyFont="1" applyFill="1" applyBorder="1" applyAlignment="1">
      <alignment horizontal="center"/>
    </xf>
    <xf numFmtId="43" fontId="19" fillId="3" borderId="1" xfId="1" applyFont="1" applyFill="1" applyBorder="1"/>
    <xf numFmtId="43" fontId="19" fillId="3" borderId="5" xfId="1" applyFont="1" applyFill="1" applyBorder="1"/>
    <xf numFmtId="43" fontId="19" fillId="0" borderId="32" xfId="1" applyFont="1" applyBorder="1" applyAlignment="1"/>
    <xf numFmtId="43" fontId="19" fillId="0" borderId="31" xfId="1" applyFont="1" applyBorder="1" applyAlignment="1">
      <alignment horizontal="center"/>
    </xf>
    <xf numFmtId="43" fontId="19" fillId="0" borderId="35" xfId="1" applyFont="1" applyBorder="1" applyAlignment="1">
      <alignment vertical="center"/>
    </xf>
    <xf numFmtId="43" fontId="19" fillId="0" borderId="53" xfId="1" applyFont="1" applyBorder="1" applyAlignment="1">
      <alignment vertical="center"/>
    </xf>
    <xf numFmtId="43" fontId="19" fillId="0" borderId="27" xfId="1" applyFont="1" applyBorder="1" applyAlignment="1">
      <alignment horizontal="center"/>
    </xf>
    <xf numFmtId="43" fontId="19" fillId="0" borderId="27" xfId="1" applyFont="1" applyBorder="1"/>
    <xf numFmtId="43" fontId="19" fillId="0" borderId="54" xfId="1" applyFont="1" applyBorder="1"/>
    <xf numFmtId="43" fontId="19" fillId="5" borderId="6" xfId="1" applyFont="1" applyFill="1" applyBorder="1" applyAlignment="1">
      <alignment horizontal="right"/>
    </xf>
    <xf numFmtId="43" fontId="19" fillId="5" borderId="1" xfId="1" applyFont="1" applyFill="1" applyBorder="1" applyAlignment="1">
      <alignment horizontal="center"/>
    </xf>
    <xf numFmtId="43" fontId="19" fillId="5" borderId="1" xfId="1" applyFont="1" applyFill="1" applyBorder="1"/>
    <xf numFmtId="43" fontId="19" fillId="0" borderId="32" xfId="1" applyFont="1" applyBorder="1" applyAlignment="1">
      <alignment horizontal="right"/>
    </xf>
    <xf numFmtId="43" fontId="19" fillId="0" borderId="35" xfId="1" applyFont="1" applyBorder="1" applyAlignment="1">
      <alignment horizontal="right"/>
    </xf>
    <xf numFmtId="43" fontId="19" fillId="0" borderId="42" xfId="1" applyFont="1" applyBorder="1" applyAlignment="1">
      <alignment horizontal="right"/>
    </xf>
    <xf numFmtId="43" fontId="19" fillId="0" borderId="41" xfId="1" applyFont="1" applyBorder="1" applyAlignment="1">
      <alignment horizontal="center"/>
    </xf>
    <xf numFmtId="43" fontId="19" fillId="0" borderId="41" xfId="1" applyFont="1" applyBorder="1"/>
    <xf numFmtId="43" fontId="19" fillId="0" borderId="43" xfId="1" applyFont="1" applyBorder="1"/>
    <xf numFmtId="43" fontId="19" fillId="0" borderId="53" xfId="1" applyFont="1" applyBorder="1" applyAlignment="1">
      <alignment horizontal="right"/>
    </xf>
    <xf numFmtId="43" fontId="33" fillId="0" borderId="6" xfId="1" applyFont="1" applyBorder="1" applyAlignment="1">
      <alignment horizontal="left" vertical="top" wrapText="1"/>
    </xf>
    <xf numFmtId="43" fontId="40" fillId="0" borderId="1" xfId="1" applyFont="1" applyBorder="1" applyAlignment="1">
      <alignment horizontal="center"/>
    </xf>
    <xf numFmtId="43" fontId="40" fillId="0" borderId="1" xfId="1" applyFont="1" applyBorder="1"/>
    <xf numFmtId="43" fontId="40" fillId="0" borderId="5" xfId="1" applyFont="1" applyBorder="1"/>
    <xf numFmtId="43" fontId="19" fillId="0" borderId="15" xfId="1" applyFont="1" applyBorder="1"/>
    <xf numFmtId="43" fontId="19" fillId="0" borderId="3" xfId="1" applyFont="1" applyBorder="1"/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43" fontId="19" fillId="0" borderId="4" xfId="1" applyNumberFormat="1" applyFont="1" applyFill="1" applyBorder="1" applyAlignment="1">
      <alignment horizontal="right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 wrapText="1"/>
    </xf>
    <xf numFmtId="43" fontId="19" fillId="0" borderId="4" xfId="1" applyNumberFormat="1" applyFont="1" applyFill="1" applyBorder="1" applyAlignment="1">
      <alignment horizontal="center" vertical="center"/>
    </xf>
    <xf numFmtId="0" fontId="22" fillId="0" borderId="10" xfId="7" applyFont="1" applyBorder="1" applyAlignment="1">
      <alignment horizontal="left" vertical="center" wrapText="1"/>
    </xf>
    <xf numFmtId="1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43" fontId="22" fillId="0" borderId="10" xfId="1" applyFont="1" applyBorder="1" applyAlignment="1">
      <alignment horizontal="center" vertical="center"/>
    </xf>
    <xf numFmtId="43" fontId="22" fillId="0" borderId="3" xfId="1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right" vertical="center"/>
    </xf>
    <xf numFmtId="4" fontId="22" fillId="0" borderId="3" xfId="0" applyNumberFormat="1" applyFont="1" applyBorder="1" applyAlignment="1">
      <alignment horizontal="center" vertical="center" wrapText="1"/>
    </xf>
    <xf numFmtId="0" fontId="22" fillId="0" borderId="3" xfId="6" applyFont="1" applyFill="1" applyBorder="1" applyAlignment="1">
      <alignment horizontal="left" vertical="center" wrapText="1"/>
    </xf>
    <xf numFmtId="43" fontId="22" fillId="0" borderId="15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43" fontId="22" fillId="0" borderId="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5" fontId="19" fillId="0" borderId="10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43" fontId="19" fillId="0" borderId="15" xfId="1" applyNumberFormat="1" applyFont="1" applyBorder="1" applyAlignment="1">
      <alignment horizontal="right" vertical="center"/>
    </xf>
    <xf numFmtId="0" fontId="41" fillId="0" borderId="10" xfId="0" applyFont="1" applyBorder="1" applyAlignment="1">
      <alignment horizontal="left"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0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43" fontId="19" fillId="0" borderId="16" xfId="1" applyNumberFormat="1" applyFont="1" applyFill="1" applyBorder="1" applyAlignment="1">
      <alignment horizontal="center" vertical="center"/>
    </xf>
    <xf numFmtId="187" fontId="19" fillId="0" borderId="2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4" fontId="19" fillId="0" borderId="2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43" fontId="19" fillId="0" borderId="2" xfId="1" applyNumberFormat="1" applyFont="1" applyFill="1" applyBorder="1" applyAlignment="1">
      <alignment horizontal="center" vertical="center"/>
    </xf>
    <xf numFmtId="43" fontId="19" fillId="0" borderId="10" xfId="1" applyNumberFormat="1" applyFont="1" applyFill="1" applyBorder="1" applyAlignment="1">
      <alignment horizontal="center" vertical="center"/>
    </xf>
    <xf numFmtId="43" fontId="19" fillId="0" borderId="10" xfId="1" applyFont="1" applyFill="1" applyBorder="1" applyAlignment="1">
      <alignment horizontal="center" vertical="center"/>
    </xf>
    <xf numFmtId="43" fontId="19" fillId="0" borderId="3" xfId="1" applyNumberFormat="1" applyFont="1" applyFill="1" applyBorder="1" applyAlignment="1">
      <alignment horizontal="center" vertical="center"/>
    </xf>
    <xf numFmtId="0" fontId="22" fillId="0" borderId="2" xfId="7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43" fontId="22" fillId="0" borderId="16" xfId="1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42" fillId="0" borderId="3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 wrapText="1"/>
    </xf>
    <xf numFmtId="43" fontId="19" fillId="0" borderId="3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36" fillId="0" borderId="6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9" fillId="0" borderId="23" xfId="1" applyFont="1" applyBorder="1" applyAlignment="1">
      <alignment horizontal="center" vertical="center" wrapText="1"/>
    </xf>
    <xf numFmtId="43" fontId="9" fillId="0" borderId="26" xfId="1" applyFont="1" applyBorder="1" applyAlignment="1">
      <alignment horizontal="center" vertical="center" wrapText="1"/>
    </xf>
    <xf numFmtId="43" fontId="26" fillId="0" borderId="24" xfId="1" applyFont="1" applyBorder="1" applyAlignment="1">
      <alignment horizontal="center" vertical="center" wrapText="1"/>
    </xf>
    <xf numFmtId="43" fontId="26" fillId="0" borderId="27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18" fillId="0" borderId="29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17" fontId="18" fillId="0" borderId="30" xfId="0" applyNumberFormat="1" applyFont="1" applyBorder="1" applyAlignment="1">
      <alignment horizontal="center" vertical="center"/>
    </xf>
    <xf numFmtId="43" fontId="36" fillId="0" borderId="1" xfId="1" applyFont="1" applyBorder="1" applyAlignment="1">
      <alignment horizontal="center" vertical="center" wrapText="1"/>
    </xf>
    <xf numFmtId="43" fontId="36" fillId="0" borderId="2" xfId="1" applyFont="1" applyBorder="1" applyAlignment="1">
      <alignment horizontal="center" vertical="center" wrapText="1"/>
    </xf>
    <xf numFmtId="43" fontId="36" fillId="0" borderId="3" xfId="1" applyFont="1" applyBorder="1" applyAlignment="1">
      <alignment horizontal="center" vertical="center" wrapText="1"/>
    </xf>
    <xf numFmtId="17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43" fontId="26" fillId="0" borderId="2" xfId="1" applyFont="1" applyBorder="1" applyAlignment="1">
      <alignment horizontal="center" vertical="center" wrapText="1"/>
    </xf>
    <xf numFmtId="43" fontId="26" fillId="0" borderId="3" xfId="1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43" fontId="18" fillId="0" borderId="3" xfId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43" fontId="9" fillId="0" borderId="11" xfId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5" fillId="2" borderId="6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>
    <tabColor rgb="FFFF0000"/>
  </sheetPr>
  <dimension ref="A1:AF50"/>
  <sheetViews>
    <sheetView zoomScale="110" zoomScaleNormal="110" zoomScaleSheetLayoutView="100" workbookViewId="0">
      <pane xSplit="5" ySplit="7" topLeftCell="F32" activePane="bottomRight" state="frozen"/>
      <selection pane="topRight" activeCell="F1" sqref="F1"/>
      <selection pane="bottomLeft" activeCell="A8" sqref="A8"/>
      <selection pane="bottomRight" activeCell="D47" sqref="D47"/>
    </sheetView>
  </sheetViews>
  <sheetFormatPr defaultColWidth="8.75" defaultRowHeight="18.75" x14ac:dyDescent="0.3"/>
  <cols>
    <col min="1" max="1" width="6.5" style="9" customWidth="1"/>
    <col min="2" max="2" width="39.875" style="9" customWidth="1"/>
    <col min="3" max="3" width="13.375" style="12" bestFit="1" customWidth="1"/>
    <col min="4" max="4" width="13.875" style="12" bestFit="1" customWidth="1"/>
    <col min="5" max="5" width="10.875" style="12" customWidth="1"/>
    <col min="6" max="6" width="10.75" style="12" bestFit="1" customWidth="1"/>
    <col min="7" max="7" width="10.875" style="12" bestFit="1" customWidth="1"/>
    <col min="8" max="8" width="10.75" style="12" bestFit="1" customWidth="1"/>
    <col min="9" max="9" width="10.875" style="12" bestFit="1" customWidth="1"/>
    <col min="10" max="10" width="11.125" style="12" customWidth="1"/>
    <col min="11" max="11" width="10.875" style="12" bestFit="1" customWidth="1"/>
    <col min="12" max="12" width="12.125" style="12" customWidth="1"/>
    <col min="13" max="13" width="10.375" style="12" bestFit="1" customWidth="1"/>
    <col min="14" max="14" width="12.875" style="12" hidden="1" customWidth="1"/>
    <col min="15" max="15" width="12.625" style="12" hidden="1" customWidth="1"/>
    <col min="16" max="16" width="12.875" style="12" hidden="1" customWidth="1"/>
    <col min="17" max="17" width="12.625" style="12" hidden="1" customWidth="1"/>
    <col min="18" max="18" width="12.875" style="12" hidden="1" customWidth="1"/>
    <col min="19" max="19" width="12.625" style="12" hidden="1" customWidth="1"/>
    <col min="20" max="20" width="12.875" style="12" hidden="1" customWidth="1"/>
    <col min="21" max="21" width="12.625" style="12" hidden="1" customWidth="1"/>
    <col min="22" max="22" width="12.875" style="12" hidden="1" customWidth="1"/>
    <col min="23" max="23" width="12.625" style="12" hidden="1" customWidth="1"/>
    <col min="24" max="24" width="12.875" style="12" hidden="1" customWidth="1"/>
    <col min="25" max="25" width="12.625" style="12" hidden="1" customWidth="1"/>
    <col min="26" max="26" width="12.375" style="12" hidden="1" customWidth="1"/>
    <col min="27" max="27" width="12.625" style="12" hidden="1" customWidth="1"/>
    <col min="28" max="28" width="12.875" style="12" hidden="1" customWidth="1"/>
    <col min="29" max="29" width="16.375" style="12" hidden="1" customWidth="1"/>
    <col min="30" max="30" width="14.75" style="12" customWidth="1"/>
    <col min="31" max="31" width="13.375" style="12" customWidth="1"/>
    <col min="32" max="32" width="8.75" style="9" customWidth="1"/>
    <col min="33" max="16384" width="8.75" style="9"/>
  </cols>
  <sheetData>
    <row r="1" spans="1:32" ht="21" x14ac:dyDescent="0.35">
      <c r="A1" s="493" t="s">
        <v>44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</row>
    <row r="2" spans="1:32" ht="21" x14ac:dyDescent="0.35">
      <c r="A2" s="493" t="s">
        <v>549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</row>
    <row r="3" spans="1:32" x14ac:dyDescent="0.3">
      <c r="A3" s="494" t="s">
        <v>62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</row>
    <row r="4" spans="1:32" ht="19.5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344"/>
      <c r="AE4" s="100"/>
      <c r="AF4" s="345"/>
    </row>
    <row r="5" spans="1:32" ht="36" customHeight="1" thickTop="1" x14ac:dyDescent="0.3">
      <c r="A5" s="14"/>
      <c r="B5" s="14"/>
      <c r="F5" s="506">
        <v>23651</v>
      </c>
      <c r="G5" s="507"/>
      <c r="H5" s="508">
        <v>23682</v>
      </c>
      <c r="I5" s="507"/>
      <c r="J5" s="508">
        <v>23712</v>
      </c>
      <c r="K5" s="507"/>
      <c r="L5" s="512">
        <v>23743</v>
      </c>
      <c r="M5" s="513"/>
      <c r="N5" s="504">
        <v>23774</v>
      </c>
      <c r="O5" s="505"/>
      <c r="P5" s="504">
        <v>23802</v>
      </c>
      <c r="Q5" s="505"/>
      <c r="R5" s="504">
        <v>23833</v>
      </c>
      <c r="S5" s="505"/>
      <c r="T5" s="504">
        <v>23863</v>
      </c>
      <c r="U5" s="505"/>
      <c r="V5" s="504">
        <v>23894</v>
      </c>
      <c r="W5" s="505"/>
      <c r="X5" s="504">
        <v>23924</v>
      </c>
      <c r="Y5" s="505"/>
      <c r="Z5" s="504">
        <v>23955</v>
      </c>
      <c r="AA5" s="505"/>
      <c r="AB5" s="504">
        <v>23986</v>
      </c>
      <c r="AC5" s="524"/>
      <c r="AD5" s="521" t="s">
        <v>484</v>
      </c>
      <c r="AE5" s="522"/>
      <c r="AF5" s="523"/>
    </row>
    <row r="6" spans="1:32" ht="37.5" customHeight="1" x14ac:dyDescent="0.3">
      <c r="A6" s="495" t="s">
        <v>23</v>
      </c>
      <c r="B6" s="495" t="s">
        <v>24</v>
      </c>
      <c r="C6" s="518" t="s">
        <v>222</v>
      </c>
      <c r="D6" s="519"/>
      <c r="E6" s="520"/>
      <c r="F6" s="496" t="s">
        <v>25</v>
      </c>
      <c r="G6" s="497" t="s">
        <v>26</v>
      </c>
      <c r="H6" s="509" t="s">
        <v>25</v>
      </c>
      <c r="I6" s="497" t="s">
        <v>26</v>
      </c>
      <c r="J6" s="510" t="s">
        <v>25</v>
      </c>
      <c r="K6" s="497" t="s">
        <v>26</v>
      </c>
      <c r="L6" s="514" t="s">
        <v>25</v>
      </c>
      <c r="M6" s="516" t="s">
        <v>26</v>
      </c>
      <c r="N6" s="502" t="s">
        <v>25</v>
      </c>
      <c r="O6" s="502" t="s">
        <v>26</v>
      </c>
      <c r="P6" s="502" t="s">
        <v>25</v>
      </c>
      <c r="Q6" s="502" t="s">
        <v>26</v>
      </c>
      <c r="R6" s="502" t="s">
        <v>25</v>
      </c>
      <c r="S6" s="502" t="s">
        <v>26</v>
      </c>
      <c r="T6" s="502" t="s">
        <v>25</v>
      </c>
      <c r="U6" s="502" t="s">
        <v>26</v>
      </c>
      <c r="V6" s="502" t="s">
        <v>25</v>
      </c>
      <c r="W6" s="502" t="s">
        <v>26</v>
      </c>
      <c r="X6" s="502" t="s">
        <v>25</v>
      </c>
      <c r="Y6" s="502" t="s">
        <v>26</v>
      </c>
      <c r="Z6" s="502" t="s">
        <v>25</v>
      </c>
      <c r="AA6" s="502" t="s">
        <v>26</v>
      </c>
      <c r="AB6" s="502" t="s">
        <v>25</v>
      </c>
      <c r="AC6" s="525" t="s">
        <v>26</v>
      </c>
      <c r="AD6" s="498" t="s">
        <v>43</v>
      </c>
      <c r="AE6" s="500" t="s">
        <v>45</v>
      </c>
      <c r="AF6" s="527" t="s">
        <v>27</v>
      </c>
    </row>
    <row r="7" spans="1:32" s="10" customFormat="1" ht="36" customHeight="1" x14ac:dyDescent="0.2">
      <c r="A7" s="495"/>
      <c r="B7" s="495"/>
      <c r="C7" s="99" t="s">
        <v>221</v>
      </c>
      <c r="D7" s="342" t="s">
        <v>25</v>
      </c>
      <c r="E7" s="343" t="s">
        <v>26</v>
      </c>
      <c r="F7" s="496"/>
      <c r="G7" s="497"/>
      <c r="H7" s="509"/>
      <c r="I7" s="497"/>
      <c r="J7" s="511"/>
      <c r="K7" s="497"/>
      <c r="L7" s="515"/>
      <c r="M7" s="517"/>
      <c r="N7" s="503"/>
      <c r="O7" s="503"/>
      <c r="P7" s="503"/>
      <c r="Q7" s="503"/>
      <c r="R7" s="503"/>
      <c r="S7" s="503"/>
      <c r="T7" s="503"/>
      <c r="U7" s="503"/>
      <c r="V7" s="503"/>
      <c r="W7" s="503"/>
      <c r="X7" s="503"/>
      <c r="Y7" s="503"/>
      <c r="Z7" s="503"/>
      <c r="AA7" s="503"/>
      <c r="AB7" s="503"/>
      <c r="AC7" s="526"/>
      <c r="AD7" s="499"/>
      <c r="AE7" s="501"/>
      <c r="AF7" s="528"/>
    </row>
    <row r="8" spans="1:32" s="10" customFormat="1" ht="21.6" customHeight="1" x14ac:dyDescent="0.2">
      <c r="A8" s="161"/>
      <c r="B8" s="161" t="s">
        <v>46</v>
      </c>
      <c r="C8" s="162"/>
      <c r="D8" s="163"/>
      <c r="E8" s="164"/>
      <c r="F8" s="361"/>
      <c r="G8" s="362"/>
      <c r="H8" s="362"/>
      <c r="I8" s="362"/>
      <c r="J8" s="362"/>
      <c r="K8" s="363"/>
      <c r="L8" s="162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67"/>
      <c r="AF8" s="168"/>
    </row>
    <row r="9" spans="1:32" x14ac:dyDescent="0.3">
      <c r="A9" s="113"/>
      <c r="B9" s="313" t="s">
        <v>28</v>
      </c>
      <c r="C9" s="114"/>
      <c r="D9" s="115"/>
      <c r="E9" s="116"/>
      <c r="F9" s="364"/>
      <c r="G9" s="365"/>
      <c r="H9" s="365"/>
      <c r="I9" s="365"/>
      <c r="J9" s="365"/>
      <c r="K9" s="366"/>
      <c r="L9" s="114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34"/>
      <c r="AE9" s="135"/>
      <c r="AF9" s="146"/>
    </row>
    <row r="10" spans="1:32" x14ac:dyDescent="0.3">
      <c r="A10" s="118">
        <v>1</v>
      </c>
      <c r="B10" s="119" t="s">
        <v>29</v>
      </c>
      <c r="C10" s="120">
        <v>70515618.810000002</v>
      </c>
      <c r="D10" s="120">
        <f>+C10</f>
        <v>70515618.810000002</v>
      </c>
      <c r="E10" s="121"/>
      <c r="F10" s="367"/>
      <c r="G10" s="368"/>
      <c r="H10" s="368"/>
      <c r="I10" s="368"/>
      <c r="J10" s="369">
        <v>14999902</v>
      </c>
      <c r="K10" s="370"/>
      <c r="L10" s="107">
        <f>+ม.ค.65!C27+ม.ค.65!C54</f>
        <v>19999798</v>
      </c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06">
        <f>SUM(F10:AC10)</f>
        <v>34999700</v>
      </c>
      <c r="AE10" s="107">
        <f>F10+H10+J10+L10</f>
        <v>34999700</v>
      </c>
      <c r="AF10" s="108">
        <f>AE10/AD10</f>
        <v>1</v>
      </c>
    </row>
    <row r="11" spans="1:32" x14ac:dyDescent="0.3">
      <c r="A11" s="118">
        <v>2</v>
      </c>
      <c r="B11" s="123" t="s">
        <v>30</v>
      </c>
      <c r="C11" s="120">
        <v>8000000</v>
      </c>
      <c r="D11" s="120">
        <f t="shared" ref="D11:D17" si="0">+C11</f>
        <v>8000000</v>
      </c>
      <c r="E11" s="121"/>
      <c r="F11" s="367"/>
      <c r="G11" s="368"/>
      <c r="H11" s="368"/>
      <c r="I11" s="368"/>
      <c r="J11" s="369">
        <v>7999962</v>
      </c>
      <c r="K11" s="370"/>
      <c r="L11" s="107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06">
        <f t="shared" ref="AD11:AD17" si="1">SUM(F11:AC11)</f>
        <v>7999962</v>
      </c>
      <c r="AE11" s="107">
        <f t="shared" ref="AE11:AE16" si="2">F11+H11+J11+L11</f>
        <v>7999962</v>
      </c>
      <c r="AF11" s="108">
        <f t="shared" ref="AF11:AF43" si="3">AE11/AD11</f>
        <v>1</v>
      </c>
    </row>
    <row r="12" spans="1:32" x14ac:dyDescent="0.3">
      <c r="A12" s="118">
        <v>3</v>
      </c>
      <c r="B12" s="123" t="s">
        <v>31</v>
      </c>
      <c r="C12" s="120">
        <v>25000000</v>
      </c>
      <c r="D12" s="120">
        <f t="shared" si="0"/>
        <v>25000000</v>
      </c>
      <c r="E12" s="124"/>
      <c r="F12" s="371">
        <f>+ต.ค.64!C26+ต.ค.64!C30+ต.ค.64!C38+ต.ค.64!C42+ต.ค.64!C52+ต.ค.64!C62+ต.ค.64!C76</f>
        <v>2557300</v>
      </c>
      <c r="G12" s="368"/>
      <c r="H12" s="368">
        <f>666610+481500+353100+492200+481500+492200+278200+385200+299600+759700</f>
        <v>4689810</v>
      </c>
      <c r="I12" s="368"/>
      <c r="J12" s="369">
        <f>266430+310300+299600+428000+428000+499904+2140000</f>
        <v>4372234</v>
      </c>
      <c r="K12" s="370"/>
      <c r="L12" s="107">
        <f>+ม.ค.65!C8+ม.ค.65!C18+ม.ค.65!C34+ม.ค.65!C38+ม.ค.65!C64+ม.ค.65!C73+ม.ค.65!C76+ม.ค.65!C80+ม.ค.65!C89+ม.ค.65!C99</f>
        <v>4819494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06">
        <f t="shared" si="1"/>
        <v>16438838</v>
      </c>
      <c r="AE12" s="107">
        <f t="shared" si="2"/>
        <v>16438838</v>
      </c>
      <c r="AF12" s="108">
        <f>AE12/AD12</f>
        <v>1</v>
      </c>
    </row>
    <row r="13" spans="1:32" x14ac:dyDescent="0.3">
      <c r="A13" s="118">
        <v>4</v>
      </c>
      <c r="B13" s="123" t="s">
        <v>32</v>
      </c>
      <c r="C13" s="120">
        <v>15500000</v>
      </c>
      <c r="D13" s="120">
        <f t="shared" si="0"/>
        <v>15500000</v>
      </c>
      <c r="E13" s="124"/>
      <c r="F13" s="372">
        <f>+ต.ค.64!C47+ต.ค.64!C57</f>
        <v>588500</v>
      </c>
      <c r="G13" s="368"/>
      <c r="H13" s="368">
        <f>1872500+2140000+267500+267500</f>
        <v>4547500</v>
      </c>
      <c r="I13" s="368"/>
      <c r="J13" s="369">
        <f>452610+438700+2140000+113420</f>
        <v>3144730</v>
      </c>
      <c r="K13" s="370"/>
      <c r="L13" s="127">
        <f>+ม.ค.65!C13+ม.ค.65!C68+ม.ค.65!C85+ม.ค.65!C95+ม.ค.65!C109+ม.ค.65!C50</f>
        <v>5154489.5999999996</v>
      </c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06">
        <f t="shared" si="1"/>
        <v>13435219.6</v>
      </c>
      <c r="AE13" s="107">
        <f t="shared" si="2"/>
        <v>13435219.6</v>
      </c>
      <c r="AF13" s="108">
        <f t="shared" si="3"/>
        <v>1</v>
      </c>
    </row>
    <row r="14" spans="1:32" x14ac:dyDescent="0.3">
      <c r="A14" s="118">
        <v>5</v>
      </c>
      <c r="B14" s="123" t="s">
        <v>33</v>
      </c>
      <c r="C14" s="120">
        <v>3600000</v>
      </c>
      <c r="D14" s="120">
        <f t="shared" si="0"/>
        <v>3600000</v>
      </c>
      <c r="E14" s="121"/>
      <c r="F14" s="367">
        <f>+ต.ค.64!C133</f>
        <v>823900</v>
      </c>
      <c r="G14" s="368"/>
      <c r="H14" s="368">
        <v>941600</v>
      </c>
      <c r="I14" s="368"/>
      <c r="J14" s="369">
        <v>171200</v>
      </c>
      <c r="K14" s="370"/>
      <c r="L14" s="107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06">
        <f t="shared" si="1"/>
        <v>1936700</v>
      </c>
      <c r="AE14" s="107">
        <f t="shared" si="2"/>
        <v>1936700</v>
      </c>
      <c r="AF14" s="108">
        <f t="shared" si="3"/>
        <v>1</v>
      </c>
    </row>
    <row r="15" spans="1:32" x14ac:dyDescent="0.3">
      <c r="A15" s="118">
        <v>6</v>
      </c>
      <c r="B15" s="119" t="s">
        <v>34</v>
      </c>
      <c r="C15" s="125">
        <v>1682300</v>
      </c>
      <c r="D15" s="120">
        <f t="shared" si="0"/>
        <v>1682300</v>
      </c>
      <c r="E15" s="126"/>
      <c r="F15" s="373"/>
      <c r="G15" s="374"/>
      <c r="H15" s="374"/>
      <c r="I15" s="374"/>
      <c r="J15" s="375"/>
      <c r="K15" s="376"/>
      <c r="L15" s="127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06">
        <f t="shared" si="1"/>
        <v>0</v>
      </c>
      <c r="AE15" s="107">
        <f t="shared" si="2"/>
        <v>0</v>
      </c>
      <c r="AF15" s="108" t="e">
        <f t="shared" si="3"/>
        <v>#DIV/0!</v>
      </c>
    </row>
    <row r="16" spans="1:32" s="97" customFormat="1" x14ac:dyDescent="0.3">
      <c r="A16" s="132">
        <v>8</v>
      </c>
      <c r="B16" s="139" t="s">
        <v>202</v>
      </c>
      <c r="C16" s="140">
        <v>25000000</v>
      </c>
      <c r="D16" s="120">
        <f t="shared" si="0"/>
        <v>25000000</v>
      </c>
      <c r="E16" s="141"/>
      <c r="F16" s="377">
        <f>ต.ค.64!C34</f>
        <v>181900</v>
      </c>
      <c r="G16" s="378"/>
      <c r="H16" s="378">
        <v>736160</v>
      </c>
      <c r="I16" s="378"/>
      <c r="J16" s="379"/>
      <c r="K16" s="380"/>
      <c r="L16" s="142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06">
        <f t="shared" si="1"/>
        <v>918060</v>
      </c>
      <c r="AE16" s="107">
        <f t="shared" si="2"/>
        <v>918060</v>
      </c>
      <c r="AF16" s="108">
        <f t="shared" si="3"/>
        <v>1</v>
      </c>
    </row>
    <row r="17" spans="1:32" s="97" customFormat="1" x14ac:dyDescent="0.3">
      <c r="A17" s="132">
        <v>8</v>
      </c>
      <c r="B17" s="139" t="s">
        <v>226</v>
      </c>
      <c r="C17" s="140">
        <v>2093000</v>
      </c>
      <c r="D17" s="120">
        <f t="shared" si="0"/>
        <v>2093000</v>
      </c>
      <c r="E17" s="141"/>
      <c r="F17" s="377"/>
      <c r="G17" s="378"/>
      <c r="H17" s="378"/>
      <c r="I17" s="378"/>
      <c r="J17" s="379"/>
      <c r="K17" s="380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06">
        <f t="shared" si="1"/>
        <v>0</v>
      </c>
      <c r="AE17" s="107">
        <f t="shared" ref="AE17" si="4">F17+H17+J17+L17</f>
        <v>0</v>
      </c>
      <c r="AF17" s="133"/>
    </row>
    <row r="18" spans="1:32" x14ac:dyDescent="0.3">
      <c r="A18" s="109"/>
      <c r="B18" s="314" t="s">
        <v>35</v>
      </c>
      <c r="C18" s="110"/>
      <c r="D18" s="111"/>
      <c r="E18" s="147"/>
      <c r="F18" s="381"/>
      <c r="G18" s="382"/>
      <c r="H18" s="382"/>
      <c r="I18" s="382"/>
      <c r="J18" s="383"/>
      <c r="K18" s="384"/>
      <c r="L18" s="110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44"/>
      <c r="AE18" s="110"/>
      <c r="AF18" s="145"/>
    </row>
    <row r="19" spans="1:32" x14ac:dyDescent="0.3">
      <c r="A19" s="113">
        <v>1</v>
      </c>
      <c r="B19" s="298" t="s">
        <v>201</v>
      </c>
      <c r="C19" s="227">
        <v>315000</v>
      </c>
      <c r="D19" s="227">
        <v>315000</v>
      </c>
      <c r="E19" s="299"/>
      <c r="F19" s="385">
        <v>315000</v>
      </c>
      <c r="G19" s="386"/>
      <c r="H19" s="386"/>
      <c r="I19" s="386"/>
      <c r="J19" s="365"/>
      <c r="K19" s="366"/>
      <c r="L19" s="114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37">
        <f>SUM(F19:AC19)</f>
        <v>315000</v>
      </c>
      <c r="AE19" s="114">
        <f>F19+H19+J19</f>
        <v>315000</v>
      </c>
      <c r="AF19" s="138">
        <f t="shared" si="3"/>
        <v>1</v>
      </c>
    </row>
    <row r="20" spans="1:32" x14ac:dyDescent="0.3">
      <c r="A20" s="118">
        <v>2</v>
      </c>
      <c r="B20" s="129" t="s">
        <v>200</v>
      </c>
      <c r="C20" s="130">
        <v>16800</v>
      </c>
      <c r="D20" s="130">
        <v>16800</v>
      </c>
      <c r="E20" s="226"/>
      <c r="F20" s="387">
        <v>16800</v>
      </c>
      <c r="G20" s="368"/>
      <c r="H20" s="368"/>
      <c r="I20" s="368"/>
      <c r="J20" s="369"/>
      <c r="K20" s="370"/>
      <c r="L20" s="107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06">
        <f t="shared" ref="AD20:AD30" si="5">SUM(F20:AC20)</f>
        <v>16800</v>
      </c>
      <c r="AE20" s="107">
        <f t="shared" ref="AE20:AE28" si="6">F20+H20+J20</f>
        <v>16800</v>
      </c>
      <c r="AF20" s="108">
        <f t="shared" si="3"/>
        <v>1</v>
      </c>
    </row>
    <row r="21" spans="1:32" x14ac:dyDescent="0.3">
      <c r="A21" s="118">
        <v>3</v>
      </c>
      <c r="B21" s="129" t="s">
        <v>147</v>
      </c>
      <c r="C21" s="130">
        <v>70100</v>
      </c>
      <c r="D21" s="130">
        <v>70100</v>
      </c>
      <c r="E21" s="226"/>
      <c r="F21" s="387">
        <v>70100</v>
      </c>
      <c r="G21" s="368"/>
      <c r="H21" s="368"/>
      <c r="I21" s="368"/>
      <c r="J21" s="369"/>
      <c r="K21" s="370"/>
      <c r="L21" s="107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06">
        <f t="shared" si="5"/>
        <v>70100</v>
      </c>
      <c r="AE21" s="107">
        <f t="shared" si="6"/>
        <v>70100</v>
      </c>
      <c r="AF21" s="108">
        <f t="shared" si="3"/>
        <v>1</v>
      </c>
    </row>
    <row r="22" spans="1:32" x14ac:dyDescent="0.3">
      <c r="A22" s="118">
        <v>4</v>
      </c>
      <c r="B22" s="129" t="s">
        <v>149</v>
      </c>
      <c r="C22" s="130">
        <v>55500</v>
      </c>
      <c r="D22" s="130">
        <v>55500</v>
      </c>
      <c r="E22" s="226"/>
      <c r="F22" s="387">
        <v>55500</v>
      </c>
      <c r="G22" s="368"/>
      <c r="H22" s="368"/>
      <c r="I22" s="368"/>
      <c r="J22" s="369"/>
      <c r="K22" s="370"/>
      <c r="L22" s="107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06">
        <f t="shared" si="5"/>
        <v>55500</v>
      </c>
      <c r="AE22" s="107">
        <f t="shared" si="6"/>
        <v>55500</v>
      </c>
      <c r="AF22" s="108">
        <f t="shared" si="3"/>
        <v>1</v>
      </c>
    </row>
    <row r="23" spans="1:32" x14ac:dyDescent="0.3">
      <c r="A23" s="118">
        <v>5</v>
      </c>
      <c r="B23" s="129" t="s">
        <v>152</v>
      </c>
      <c r="C23" s="130">
        <v>21400</v>
      </c>
      <c r="D23" s="130"/>
      <c r="E23" s="226">
        <v>21400</v>
      </c>
      <c r="F23" s="387"/>
      <c r="G23" s="368">
        <v>21400</v>
      </c>
      <c r="H23" s="368"/>
      <c r="I23" s="368"/>
      <c r="J23" s="369"/>
      <c r="K23" s="370"/>
      <c r="L23" s="107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06">
        <f t="shared" si="5"/>
        <v>21400</v>
      </c>
      <c r="AE23" s="107">
        <f t="shared" si="6"/>
        <v>0</v>
      </c>
      <c r="AF23" s="108">
        <f t="shared" si="3"/>
        <v>0</v>
      </c>
    </row>
    <row r="24" spans="1:32" x14ac:dyDescent="0.3">
      <c r="A24" s="118">
        <v>6</v>
      </c>
      <c r="B24" s="129" t="s">
        <v>155</v>
      </c>
      <c r="C24" s="130">
        <v>18700</v>
      </c>
      <c r="D24" s="130">
        <v>18700</v>
      </c>
      <c r="E24" s="226"/>
      <c r="F24" s="387">
        <v>18700</v>
      </c>
      <c r="G24" s="368"/>
      <c r="H24" s="368"/>
      <c r="I24" s="368"/>
      <c r="J24" s="369"/>
      <c r="K24" s="370"/>
      <c r="L24" s="107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06">
        <f t="shared" si="5"/>
        <v>18700</v>
      </c>
      <c r="AE24" s="107">
        <f t="shared" si="6"/>
        <v>18700</v>
      </c>
      <c r="AF24" s="108">
        <f t="shared" si="3"/>
        <v>1</v>
      </c>
    </row>
    <row r="25" spans="1:32" x14ac:dyDescent="0.3">
      <c r="A25" s="118">
        <v>7</v>
      </c>
      <c r="B25" s="129" t="s">
        <v>158</v>
      </c>
      <c r="C25" s="130">
        <v>2800</v>
      </c>
      <c r="D25" s="130">
        <v>2800</v>
      </c>
      <c r="E25" s="307"/>
      <c r="F25" s="387">
        <v>2800</v>
      </c>
      <c r="G25" s="368"/>
      <c r="H25" s="368"/>
      <c r="I25" s="368"/>
      <c r="J25" s="369"/>
      <c r="K25" s="370"/>
      <c r="L25" s="107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06">
        <f t="shared" si="5"/>
        <v>2800</v>
      </c>
      <c r="AE25" s="107">
        <f t="shared" si="6"/>
        <v>2800</v>
      </c>
      <c r="AF25" s="108">
        <f t="shared" si="3"/>
        <v>1</v>
      </c>
    </row>
    <row r="26" spans="1:32" x14ac:dyDescent="0.3">
      <c r="A26" s="118">
        <v>8</v>
      </c>
      <c r="B26" s="129" t="s">
        <v>161</v>
      </c>
      <c r="C26" s="130">
        <v>13600</v>
      </c>
      <c r="D26" s="130"/>
      <c r="E26" s="307">
        <v>13600</v>
      </c>
      <c r="F26" s="387"/>
      <c r="G26" s="368">
        <v>13600</v>
      </c>
      <c r="H26" s="368"/>
      <c r="I26" s="368"/>
      <c r="J26" s="369"/>
      <c r="K26" s="370"/>
      <c r="L26" s="127"/>
      <c r="M26" s="128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06">
        <f t="shared" si="5"/>
        <v>13600</v>
      </c>
      <c r="AE26" s="107">
        <f t="shared" si="6"/>
        <v>0</v>
      </c>
      <c r="AF26" s="108">
        <f t="shared" si="3"/>
        <v>0</v>
      </c>
    </row>
    <row r="27" spans="1:32" x14ac:dyDescent="0.3">
      <c r="A27" s="118">
        <v>9</v>
      </c>
      <c r="B27" s="129" t="s">
        <v>164</v>
      </c>
      <c r="C27" s="130">
        <v>3500</v>
      </c>
      <c r="D27" s="130"/>
      <c r="E27" s="307">
        <v>3500</v>
      </c>
      <c r="F27" s="387"/>
      <c r="G27" s="368">
        <v>3500</v>
      </c>
      <c r="H27" s="368"/>
      <c r="I27" s="368"/>
      <c r="J27" s="369"/>
      <c r="K27" s="370"/>
      <c r="L27" s="127"/>
      <c r="M27" s="128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06">
        <f t="shared" si="5"/>
        <v>3500</v>
      </c>
      <c r="AE27" s="107">
        <f t="shared" si="6"/>
        <v>0</v>
      </c>
      <c r="AF27" s="108">
        <f t="shared" si="3"/>
        <v>0</v>
      </c>
    </row>
    <row r="28" spans="1:32" x14ac:dyDescent="0.3">
      <c r="A28" s="118">
        <v>10</v>
      </c>
      <c r="B28" s="129" t="s">
        <v>167</v>
      </c>
      <c r="C28" s="130">
        <v>2500</v>
      </c>
      <c r="D28" s="130"/>
      <c r="E28" s="307">
        <v>2500</v>
      </c>
      <c r="F28" s="387"/>
      <c r="G28" s="368">
        <v>2500</v>
      </c>
      <c r="H28" s="368"/>
      <c r="I28" s="368"/>
      <c r="J28" s="369"/>
      <c r="K28" s="370"/>
      <c r="L28" s="127"/>
      <c r="M28" s="128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06">
        <f t="shared" si="5"/>
        <v>2500</v>
      </c>
      <c r="AE28" s="107">
        <f t="shared" si="6"/>
        <v>0</v>
      </c>
      <c r="AF28" s="108">
        <f t="shared" si="3"/>
        <v>0</v>
      </c>
    </row>
    <row r="29" spans="1:32" s="97" customFormat="1" x14ac:dyDescent="0.3">
      <c r="A29" s="118">
        <v>11</v>
      </c>
      <c r="B29" s="129" t="s">
        <v>547</v>
      </c>
      <c r="C29" s="130">
        <v>41730</v>
      </c>
      <c r="D29" s="131"/>
      <c r="E29" s="307">
        <v>41730</v>
      </c>
      <c r="F29" s="387"/>
      <c r="G29" s="368"/>
      <c r="H29" s="368"/>
      <c r="I29" s="368"/>
      <c r="J29" s="369"/>
      <c r="K29" s="370"/>
      <c r="L29" s="127"/>
      <c r="M29" s="128">
        <v>41730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06">
        <f t="shared" si="5"/>
        <v>41730</v>
      </c>
      <c r="AE29" s="107"/>
      <c r="AF29" s="108">
        <f t="shared" si="3"/>
        <v>0</v>
      </c>
    </row>
    <row r="30" spans="1:32" s="97" customFormat="1" hidden="1" x14ac:dyDescent="0.3">
      <c r="A30" s="118"/>
      <c r="B30" s="129"/>
      <c r="C30" s="130"/>
      <c r="D30" s="131"/>
      <c r="E30" s="307"/>
      <c r="F30" s="387"/>
      <c r="G30" s="368"/>
      <c r="H30" s="368"/>
      <c r="I30" s="368"/>
      <c r="J30" s="369"/>
      <c r="K30" s="370"/>
      <c r="L30" s="127"/>
      <c r="M30" s="128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06">
        <f t="shared" si="5"/>
        <v>0</v>
      </c>
      <c r="AE30" s="107"/>
      <c r="AF30" s="108" t="e">
        <f t="shared" si="3"/>
        <v>#DIV/0!</v>
      </c>
    </row>
    <row r="31" spans="1:32" s="97" customFormat="1" hidden="1" x14ac:dyDescent="0.3">
      <c r="A31" s="300"/>
      <c r="B31" s="301"/>
      <c r="C31" s="228"/>
      <c r="D31" s="302"/>
      <c r="E31" s="308"/>
      <c r="F31" s="388"/>
      <c r="G31" s="389"/>
      <c r="H31" s="389"/>
      <c r="I31" s="389"/>
      <c r="J31" s="390"/>
      <c r="K31" s="391"/>
      <c r="L31" s="357"/>
      <c r="M31" s="358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5">
        <f t="shared" ref="AD31" si="7">SUM(F31:AC31)</f>
        <v>0</v>
      </c>
      <c r="AE31" s="107">
        <f t="shared" ref="AE31" si="8">F31+H31</f>
        <v>0</v>
      </c>
      <c r="AF31" s="108" t="e">
        <f t="shared" si="3"/>
        <v>#DIV/0!</v>
      </c>
    </row>
    <row r="32" spans="1:32" x14ac:dyDescent="0.3">
      <c r="A32" s="169"/>
      <c r="B32" s="315" t="s">
        <v>36</v>
      </c>
      <c r="C32" s="170"/>
      <c r="D32" s="171"/>
      <c r="E32" s="309"/>
      <c r="F32" s="392"/>
      <c r="G32" s="393"/>
      <c r="H32" s="393"/>
      <c r="I32" s="393"/>
      <c r="J32" s="394"/>
      <c r="K32" s="393"/>
      <c r="L32" s="171"/>
      <c r="M32" s="1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/>
      <c r="AE32" s="173"/>
      <c r="AF32" s="176"/>
    </row>
    <row r="33" spans="1:32" x14ac:dyDescent="0.3">
      <c r="A33" s="113">
        <v>1</v>
      </c>
      <c r="B33" s="136" t="s">
        <v>37</v>
      </c>
      <c r="C33" s="230">
        <v>298000</v>
      </c>
      <c r="D33" s="230">
        <v>298000</v>
      </c>
      <c r="E33" s="310"/>
      <c r="F33" s="395"/>
      <c r="G33" s="386"/>
      <c r="H33" s="386">
        <v>1893900</v>
      </c>
      <c r="I33" s="386"/>
      <c r="J33" s="365"/>
      <c r="K33" s="366"/>
      <c r="L33" s="359"/>
      <c r="M33" s="360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37">
        <f>SUM(F33:AC33)</f>
        <v>1893900</v>
      </c>
      <c r="AE33" s="115">
        <f>F33+H33+J33+L33</f>
        <v>1893900</v>
      </c>
      <c r="AF33" s="138">
        <f>AE33/AD33</f>
        <v>1</v>
      </c>
    </row>
    <row r="34" spans="1:32" x14ac:dyDescent="0.3">
      <c r="A34" s="118">
        <v>2</v>
      </c>
      <c r="B34" s="119" t="s">
        <v>38</v>
      </c>
      <c r="C34" s="231">
        <v>1535000</v>
      </c>
      <c r="D34" s="231">
        <v>1535000</v>
      </c>
      <c r="E34" s="311"/>
      <c r="F34" s="396"/>
      <c r="G34" s="368"/>
      <c r="H34" s="368">
        <v>497550</v>
      </c>
      <c r="I34" s="368"/>
      <c r="J34" s="369"/>
      <c r="K34" s="370"/>
      <c r="L34" s="127">
        <v>960860</v>
      </c>
      <c r="M34" s="12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6">
        <f t="shared" ref="AD34:AD40" si="9">SUM(F34:AC34)</f>
        <v>1458410</v>
      </c>
      <c r="AE34" s="339">
        <f t="shared" ref="AE34:AE39" si="10">F34+H34+J34+L34</f>
        <v>1458410</v>
      </c>
      <c r="AF34" s="108">
        <f>AE34/AD34</f>
        <v>1</v>
      </c>
    </row>
    <row r="35" spans="1:32" x14ac:dyDescent="0.3">
      <c r="A35" s="118">
        <v>3</v>
      </c>
      <c r="B35" s="119" t="s">
        <v>223</v>
      </c>
      <c r="C35" s="229">
        <v>17811000</v>
      </c>
      <c r="D35" s="229">
        <v>17811000</v>
      </c>
      <c r="E35" s="124"/>
      <c r="F35" s="367">
        <f>+ต.ค.64!C68+ต.ค.64!C72+ต.ค.64!C124</f>
        <v>4137583</v>
      </c>
      <c r="G35" s="368"/>
      <c r="H35" s="368">
        <f>497550+497500+14980000</f>
        <v>15975050</v>
      </c>
      <c r="I35" s="368"/>
      <c r="J35" s="369"/>
      <c r="K35" s="370"/>
      <c r="L35" s="127"/>
      <c r="M35" s="128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6">
        <f t="shared" si="9"/>
        <v>20112633</v>
      </c>
      <c r="AE35" s="339">
        <f>F35+H35+J35+L35</f>
        <v>20112633</v>
      </c>
      <c r="AF35" s="108">
        <f t="shared" ref="AF35:AF40" si="11">AE35/AD35</f>
        <v>1</v>
      </c>
    </row>
    <row r="36" spans="1:32" x14ac:dyDescent="0.3">
      <c r="A36" s="118">
        <v>4</v>
      </c>
      <c r="B36" s="119" t="s">
        <v>224</v>
      </c>
      <c r="C36" s="229">
        <v>3200000</v>
      </c>
      <c r="D36" s="229">
        <v>3200000</v>
      </c>
      <c r="E36" s="124"/>
      <c r="F36" s="396">
        <f>499904+499904</f>
        <v>999808</v>
      </c>
      <c r="G36" s="368"/>
      <c r="H36" s="368">
        <v>499904</v>
      </c>
      <c r="I36" s="368"/>
      <c r="J36" s="369"/>
      <c r="K36" s="370"/>
      <c r="L36" s="127">
        <f>+ม.ค.65!C23+ม.ค.65!C60</f>
        <v>713904</v>
      </c>
      <c r="M36" s="128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6">
        <f t="shared" si="9"/>
        <v>2213616</v>
      </c>
      <c r="AE36" s="339">
        <f>F36+H36+J36+L36</f>
        <v>2213616</v>
      </c>
      <c r="AF36" s="108">
        <f t="shared" si="11"/>
        <v>1</v>
      </c>
    </row>
    <row r="37" spans="1:32" s="97" customFormat="1" x14ac:dyDescent="0.3">
      <c r="A37" s="118">
        <v>5</v>
      </c>
      <c r="B37" s="119" t="s">
        <v>357</v>
      </c>
      <c r="C37" s="229">
        <v>120000</v>
      </c>
      <c r="D37" s="229"/>
      <c r="E37" s="321">
        <f>+C37</f>
        <v>120000</v>
      </c>
      <c r="F37" s="396"/>
      <c r="G37" s="368"/>
      <c r="H37" s="368"/>
      <c r="I37" s="368">
        <v>74900</v>
      </c>
      <c r="J37" s="369"/>
      <c r="K37" s="370"/>
      <c r="L37" s="127"/>
      <c r="M37" s="128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06">
        <f t="shared" si="9"/>
        <v>74900</v>
      </c>
      <c r="AE37" s="339">
        <f t="shared" si="10"/>
        <v>0</v>
      </c>
      <c r="AF37" s="108">
        <f t="shared" si="11"/>
        <v>0</v>
      </c>
    </row>
    <row r="38" spans="1:32" s="97" customFormat="1" x14ac:dyDescent="0.3">
      <c r="A38" s="118">
        <v>6</v>
      </c>
      <c r="B38" s="119" t="s">
        <v>358</v>
      </c>
      <c r="C38" s="229">
        <v>790000</v>
      </c>
      <c r="D38" s="229">
        <f>+C38</f>
        <v>790000</v>
      </c>
      <c r="E38" s="321"/>
      <c r="F38" s="396"/>
      <c r="G38" s="368"/>
      <c r="H38" s="368">
        <v>266376.5</v>
      </c>
      <c r="I38" s="368"/>
      <c r="J38" s="369"/>
      <c r="K38" s="370"/>
      <c r="L38" s="127">
        <v>262663.59999999998</v>
      </c>
      <c r="M38" s="128">
        <v>23015.7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06">
        <f t="shared" si="9"/>
        <v>552055.79999999993</v>
      </c>
      <c r="AE38" s="339">
        <f>F38+H38+J38+L38</f>
        <v>529040.1</v>
      </c>
      <c r="AF38" s="108">
        <f t="shared" si="11"/>
        <v>0.9583091057099663</v>
      </c>
    </row>
    <row r="39" spans="1:32" s="97" customFormat="1" x14ac:dyDescent="0.3">
      <c r="A39" s="118">
        <v>7</v>
      </c>
      <c r="B39" s="119" t="s">
        <v>359</v>
      </c>
      <c r="C39" s="229">
        <v>210000</v>
      </c>
      <c r="D39" s="229"/>
      <c r="E39" s="321">
        <f>+C39</f>
        <v>210000</v>
      </c>
      <c r="F39" s="396"/>
      <c r="G39" s="368"/>
      <c r="H39" s="368"/>
      <c r="I39" s="368">
        <v>23181.55</v>
      </c>
      <c r="J39" s="369"/>
      <c r="K39" s="370">
        <v>4654.5</v>
      </c>
      <c r="L39" s="127"/>
      <c r="M39" s="128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06">
        <f t="shared" si="9"/>
        <v>27836.05</v>
      </c>
      <c r="AE39" s="339">
        <f t="shared" si="10"/>
        <v>0</v>
      </c>
      <c r="AF39" s="108">
        <f t="shared" si="11"/>
        <v>0</v>
      </c>
    </row>
    <row r="40" spans="1:32" s="97" customFormat="1" x14ac:dyDescent="0.3">
      <c r="A40" s="132">
        <v>8</v>
      </c>
      <c r="B40" s="139" t="s">
        <v>483</v>
      </c>
      <c r="C40" s="331">
        <v>814000</v>
      </c>
      <c r="D40" s="331">
        <f>+C40</f>
        <v>814000</v>
      </c>
      <c r="E40" s="332"/>
      <c r="F40" s="397"/>
      <c r="G40" s="398"/>
      <c r="H40" s="398"/>
      <c r="I40" s="398"/>
      <c r="J40" s="399"/>
      <c r="K40" s="400"/>
      <c r="L40" s="142">
        <f>+ม.ค.65!C45</f>
        <v>492200</v>
      </c>
      <c r="M40" s="14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106">
        <f t="shared" si="9"/>
        <v>492200</v>
      </c>
      <c r="AE40" s="340">
        <f>F40+H40+J40+L40</f>
        <v>492200</v>
      </c>
      <c r="AF40" s="108">
        <f t="shared" si="11"/>
        <v>1</v>
      </c>
    </row>
    <row r="41" spans="1:32" s="97" customFormat="1" hidden="1" x14ac:dyDescent="0.3">
      <c r="A41" s="132">
        <v>9</v>
      </c>
      <c r="B41" s="139"/>
      <c r="C41" s="331"/>
      <c r="D41" s="331"/>
      <c r="E41" s="332"/>
      <c r="F41" s="397"/>
      <c r="G41" s="398"/>
      <c r="H41" s="398"/>
      <c r="I41" s="398"/>
      <c r="J41" s="399"/>
      <c r="K41" s="400"/>
      <c r="L41" s="142"/>
      <c r="M41" s="14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40"/>
      <c r="AF41" s="133"/>
    </row>
    <row r="42" spans="1:32" s="97" customFormat="1" hidden="1" x14ac:dyDescent="0.3">
      <c r="A42" s="300">
        <v>10</v>
      </c>
      <c r="B42" s="322"/>
      <c r="C42" s="323"/>
      <c r="D42" s="323"/>
      <c r="E42" s="324"/>
      <c r="F42" s="401"/>
      <c r="G42" s="389"/>
      <c r="H42" s="389"/>
      <c r="I42" s="389"/>
      <c r="J42" s="390"/>
      <c r="K42" s="391"/>
      <c r="L42" s="303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5">
        <f t="shared" ref="AD42" si="12">SUM(F42:AC42)</f>
        <v>0</v>
      </c>
      <c r="AE42" s="341">
        <f t="shared" ref="AE42" si="13">F42+H42+J42</f>
        <v>0</v>
      </c>
      <c r="AF42" s="325">
        <v>0</v>
      </c>
    </row>
    <row r="43" spans="1:32" x14ac:dyDescent="0.3">
      <c r="A43" s="152"/>
      <c r="B43" s="316" t="s">
        <v>47</v>
      </c>
      <c r="C43" s="153"/>
      <c r="D43" s="153"/>
      <c r="E43" s="154"/>
      <c r="F43" s="402">
        <f>ต.ค.64!C117</f>
        <v>5277240</v>
      </c>
      <c r="G43" s="403"/>
      <c r="H43" s="403"/>
      <c r="I43" s="403"/>
      <c r="J43" s="404"/>
      <c r="K43" s="405"/>
      <c r="L43" s="15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>
        <f>SUM(F43:AC43)</f>
        <v>5277240</v>
      </c>
      <c r="AE43" s="337">
        <f>F43+H43+J43</f>
        <v>5277240</v>
      </c>
      <c r="AF43" s="157">
        <f t="shared" si="3"/>
        <v>1</v>
      </c>
    </row>
    <row r="44" spans="1:32" s="11" customFormat="1" ht="19.5" thickBot="1" x14ac:dyDescent="0.35">
      <c r="A44" s="148"/>
      <c r="B44" s="148" t="s">
        <v>41</v>
      </c>
      <c r="C44" s="149">
        <f>SUM(C9:C43)</f>
        <v>176730548.81</v>
      </c>
      <c r="D44" s="149">
        <f>SUM(D9:D43)</f>
        <v>176317818.81</v>
      </c>
      <c r="E44" s="225">
        <f>SUM(E9:E43)</f>
        <v>412730</v>
      </c>
      <c r="F44" s="406">
        <f t="shared" ref="F44:AC44" si="14">SUM(F9:F43)</f>
        <v>15045131</v>
      </c>
      <c r="G44" s="407">
        <f t="shared" si="14"/>
        <v>41000</v>
      </c>
      <c r="H44" s="407">
        <f t="shared" si="14"/>
        <v>30047850.5</v>
      </c>
      <c r="I44" s="407">
        <f>SUM(I9:I43)</f>
        <v>98081.55</v>
      </c>
      <c r="J44" s="407">
        <f>SUM(J9:J43)</f>
        <v>30688028</v>
      </c>
      <c r="K44" s="407">
        <f t="shared" si="14"/>
        <v>4654.5</v>
      </c>
      <c r="L44" s="149">
        <f>SUM(L9:L43)</f>
        <v>32403409.200000003</v>
      </c>
      <c r="M44" s="149">
        <f>SUM(M9:M43)</f>
        <v>64745.7</v>
      </c>
      <c r="N44" s="149">
        <f t="shared" si="14"/>
        <v>0</v>
      </c>
      <c r="O44" s="149">
        <f t="shared" si="14"/>
        <v>0</v>
      </c>
      <c r="P44" s="149">
        <f t="shared" si="14"/>
        <v>0</v>
      </c>
      <c r="Q44" s="149">
        <f t="shared" si="14"/>
        <v>0</v>
      </c>
      <c r="R44" s="149">
        <f t="shared" si="14"/>
        <v>0</v>
      </c>
      <c r="S44" s="149">
        <f t="shared" si="14"/>
        <v>0</v>
      </c>
      <c r="T44" s="149">
        <f t="shared" si="14"/>
        <v>0</v>
      </c>
      <c r="U44" s="149">
        <f t="shared" si="14"/>
        <v>0</v>
      </c>
      <c r="V44" s="149">
        <f t="shared" si="14"/>
        <v>0</v>
      </c>
      <c r="W44" s="149">
        <f t="shared" si="14"/>
        <v>0</v>
      </c>
      <c r="X44" s="149">
        <f t="shared" si="14"/>
        <v>0</v>
      </c>
      <c r="Y44" s="149">
        <f t="shared" si="14"/>
        <v>0</v>
      </c>
      <c r="Z44" s="149">
        <f t="shared" si="14"/>
        <v>0</v>
      </c>
      <c r="AA44" s="149">
        <f t="shared" si="14"/>
        <v>0</v>
      </c>
      <c r="AB44" s="149">
        <f t="shared" si="14"/>
        <v>0</v>
      </c>
      <c r="AC44" s="150">
        <f t="shared" si="14"/>
        <v>0</v>
      </c>
      <c r="AD44" s="317">
        <f>SUM(AD9:AD42)</f>
        <v>103115660.44999999</v>
      </c>
      <c r="AE44" s="338">
        <f>SUM(AE9:AE42)</f>
        <v>102907178.69999999</v>
      </c>
      <c r="AF44" s="151">
        <f>AE44/AD44</f>
        <v>0.99797817568068536</v>
      </c>
    </row>
    <row r="45" spans="1:32" s="11" customFormat="1" ht="24" customHeight="1" thickTop="1" x14ac:dyDescent="0.3">
      <c r="A45" s="222"/>
      <c r="B45" s="222"/>
      <c r="C45" s="159"/>
      <c r="D45" s="17"/>
      <c r="E45" s="17"/>
      <c r="F45" s="17"/>
      <c r="G45" s="160"/>
      <c r="H45" s="17"/>
      <c r="I45" s="306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s="11" customFormat="1" x14ac:dyDescent="0.3">
      <c r="A46" s="223"/>
      <c r="B46" s="11" t="s">
        <v>42</v>
      </c>
      <c r="C46" s="216">
        <f>SUM(C44*0.3)</f>
        <v>53019164.642999999</v>
      </c>
      <c r="D46" s="13"/>
      <c r="E46" s="13"/>
      <c r="F46" s="13"/>
      <c r="G46" s="19"/>
      <c r="H46" s="19"/>
      <c r="I46" s="312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3"/>
      <c r="AF46" s="20"/>
    </row>
    <row r="47" spans="1:32" s="11" customFormat="1" x14ac:dyDescent="0.3">
      <c r="B47" s="11" t="s">
        <v>50</v>
      </c>
      <c r="C47" s="224">
        <f>SUM(AE44)</f>
        <v>102907178.69999999</v>
      </c>
      <c r="D47" s="17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2" s="11" customFormat="1" ht="19.5" thickBot="1" x14ac:dyDescent="0.35">
      <c r="B48" s="11" t="s">
        <v>51</v>
      </c>
      <c r="C48" s="217">
        <f>C47-C46</f>
        <v>49888014.056999989</v>
      </c>
      <c r="D48" s="105"/>
      <c r="E48" s="105"/>
      <c r="F48" s="13"/>
      <c r="G48" s="15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s="11" customFormat="1" ht="19.5" thickTop="1" x14ac:dyDescent="0.3">
      <c r="B49" s="11" t="s">
        <v>59</v>
      </c>
      <c r="C49" s="218">
        <f>SUM(C47/C46)</f>
        <v>1.9409430418777183</v>
      </c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s="11" customFormat="1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</sheetData>
  <mergeCells count="46"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  <mergeCell ref="T6:T7"/>
    <mergeCell ref="U6:U7"/>
    <mergeCell ref="P6:P7"/>
    <mergeCell ref="L5:M5"/>
    <mergeCell ref="L6:L7"/>
    <mergeCell ref="M6:M7"/>
    <mergeCell ref="N6:N7"/>
    <mergeCell ref="O6:O7"/>
    <mergeCell ref="H5:I5"/>
    <mergeCell ref="H6:H7"/>
    <mergeCell ref="I6:I7"/>
    <mergeCell ref="J5:K5"/>
    <mergeCell ref="J6:J7"/>
    <mergeCell ref="K6:K7"/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</mergeCells>
  <printOptions horizontalCentered="1"/>
  <pageMargins left="0" right="0" top="0" bottom="0" header="0.31496062992125984" footer="0.19685039370078741"/>
  <pageSetup paperSize="9"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69E5-47C2-4568-90C2-74A0B1677EE7}">
  <dimension ref="A1:N64"/>
  <sheetViews>
    <sheetView view="pageBreakPreview" zoomScale="110" zoomScaleNormal="120" zoomScaleSheetLayoutView="11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C38" sqref="C38"/>
    </sheetView>
  </sheetViews>
  <sheetFormatPr defaultColWidth="8.25" defaultRowHeight="21" x14ac:dyDescent="0.2"/>
  <cols>
    <col min="1" max="1" width="4.25" style="286" customWidth="1"/>
    <col min="2" max="2" width="45.625" style="94" bestFit="1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828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829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37.5" x14ac:dyDescent="0.2">
      <c r="A6" s="546"/>
      <c r="B6" s="536"/>
      <c r="C6" s="532"/>
      <c r="D6" s="534"/>
      <c r="E6" s="541"/>
      <c r="F6" s="454" t="s">
        <v>9</v>
      </c>
      <c r="G6" s="219" t="s">
        <v>69</v>
      </c>
      <c r="H6" s="453" t="s">
        <v>10</v>
      </c>
      <c r="I6" s="452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1.5" x14ac:dyDescent="0.25">
      <c r="A7" s="242">
        <v>1</v>
      </c>
      <c r="B7" s="253" t="s">
        <v>834</v>
      </c>
      <c r="C7" s="244">
        <v>107000</v>
      </c>
      <c r="D7" s="245">
        <v>93571.5</v>
      </c>
      <c r="E7" s="446" t="s">
        <v>13</v>
      </c>
      <c r="F7" s="178" t="s">
        <v>887</v>
      </c>
      <c r="G7" s="247">
        <v>93571.5</v>
      </c>
      <c r="H7" s="178" t="s">
        <v>887</v>
      </c>
      <c r="I7" s="247">
        <v>93571.5</v>
      </c>
      <c r="J7" s="250" t="s">
        <v>19</v>
      </c>
      <c r="K7" s="53">
        <v>3300054305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/>
      <c r="C8" s="254"/>
      <c r="D8" s="255"/>
      <c r="E8" s="242"/>
      <c r="F8" s="248"/>
      <c r="G8" s="256"/>
      <c r="H8" s="257"/>
      <c r="I8" s="258"/>
      <c r="J8" s="242"/>
      <c r="K8" s="259">
        <v>44713</v>
      </c>
      <c r="L8" s="259"/>
      <c r="M8" s="260"/>
      <c r="N8" s="260"/>
    </row>
    <row r="9" spans="1:14" s="252" customFormat="1" ht="30.75" x14ac:dyDescent="0.2">
      <c r="A9" s="262"/>
      <c r="B9" s="412"/>
      <c r="C9" s="264"/>
      <c r="D9" s="265"/>
      <c r="E9" s="266"/>
      <c r="F9" s="267"/>
      <c r="G9" s="268"/>
      <c r="H9" s="269"/>
      <c r="I9" s="270"/>
      <c r="J9" s="262"/>
      <c r="K9" s="271" t="s">
        <v>835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830</v>
      </c>
      <c r="C10" s="254">
        <v>385200</v>
      </c>
      <c r="D10" s="255">
        <v>361795</v>
      </c>
      <c r="E10" s="446" t="s">
        <v>13</v>
      </c>
      <c r="F10" s="248" t="s">
        <v>115</v>
      </c>
      <c r="G10" s="249">
        <v>348971</v>
      </c>
      <c r="H10" s="248" t="s">
        <v>115</v>
      </c>
      <c r="I10" s="249">
        <v>348971</v>
      </c>
      <c r="J10" s="250" t="s">
        <v>19</v>
      </c>
      <c r="K10" s="53" t="s">
        <v>832</v>
      </c>
      <c r="L10" s="259"/>
      <c r="M10" s="260"/>
      <c r="N10" s="260"/>
    </row>
    <row r="11" spans="1:14" s="252" customFormat="1" ht="30.75" x14ac:dyDescent="0.2">
      <c r="A11" s="242"/>
      <c r="B11" s="253" t="s">
        <v>831</v>
      </c>
      <c r="C11" s="254"/>
      <c r="D11" s="255"/>
      <c r="E11" s="347"/>
      <c r="F11" s="248"/>
      <c r="G11" s="249"/>
      <c r="H11" s="248"/>
      <c r="I11" s="258"/>
      <c r="J11" s="52"/>
      <c r="K11" s="259">
        <v>44713</v>
      </c>
      <c r="L11" s="259"/>
      <c r="M11" s="260"/>
      <c r="N11" s="260"/>
    </row>
    <row r="12" spans="1:14" s="252" customFormat="1" ht="30.75" x14ac:dyDescent="0.2">
      <c r="A12" s="262"/>
      <c r="B12" s="412"/>
      <c r="C12" s="264"/>
      <c r="D12" s="265"/>
      <c r="E12" s="441"/>
      <c r="F12" s="267"/>
      <c r="G12" s="268"/>
      <c r="H12" s="267"/>
      <c r="I12" s="270"/>
      <c r="J12" s="181"/>
      <c r="K12" s="271" t="s">
        <v>833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830</v>
      </c>
      <c r="C13" s="254">
        <v>374500</v>
      </c>
      <c r="D13" s="255">
        <v>341608</v>
      </c>
      <c r="E13" s="446" t="s">
        <v>13</v>
      </c>
      <c r="F13" s="451" t="s">
        <v>106</v>
      </c>
      <c r="G13" s="277">
        <v>329470</v>
      </c>
      <c r="H13" s="451" t="s">
        <v>106</v>
      </c>
      <c r="I13" s="277">
        <v>329470</v>
      </c>
      <c r="J13" s="250" t="s">
        <v>19</v>
      </c>
      <c r="K13" s="259" t="s">
        <v>837</v>
      </c>
      <c r="L13" s="259"/>
      <c r="M13" s="260"/>
      <c r="N13" s="260"/>
    </row>
    <row r="14" spans="1:14" s="252" customFormat="1" ht="30.75" x14ac:dyDescent="0.2">
      <c r="A14" s="242"/>
      <c r="B14" s="253" t="s">
        <v>836</v>
      </c>
      <c r="C14" s="254"/>
      <c r="D14" s="255"/>
      <c r="E14" s="450"/>
      <c r="F14" s="248"/>
      <c r="G14" s="277"/>
      <c r="H14" s="248"/>
      <c r="I14" s="258"/>
      <c r="J14" s="436"/>
      <c r="K14" s="259">
        <v>44713</v>
      </c>
      <c r="L14" s="259"/>
      <c r="M14" s="260"/>
      <c r="N14" s="260"/>
    </row>
    <row r="15" spans="1:14" s="252" customFormat="1" ht="30.75" x14ac:dyDescent="0.2">
      <c r="A15" s="262"/>
      <c r="B15" s="412"/>
      <c r="C15" s="264"/>
      <c r="D15" s="265"/>
      <c r="E15" s="448"/>
      <c r="F15" s="267"/>
      <c r="G15" s="418"/>
      <c r="H15" s="267"/>
      <c r="I15" s="270"/>
      <c r="J15" s="181"/>
      <c r="K15" s="271" t="s">
        <v>838</v>
      </c>
      <c r="L15" s="259"/>
      <c r="M15" s="260"/>
      <c r="N15" s="260"/>
    </row>
    <row r="16" spans="1:14" s="252" customFormat="1" ht="31.5" x14ac:dyDescent="0.2">
      <c r="A16" s="282">
        <v>4</v>
      </c>
      <c r="B16" s="243" t="s">
        <v>839</v>
      </c>
      <c r="C16" s="244">
        <v>1177000</v>
      </c>
      <c r="D16" s="245">
        <v>1092261</v>
      </c>
      <c r="E16" s="458" t="s">
        <v>342</v>
      </c>
      <c r="F16" s="455" t="s">
        <v>508</v>
      </c>
      <c r="G16" s="456">
        <v>924747</v>
      </c>
      <c r="H16" s="455" t="s">
        <v>508</v>
      </c>
      <c r="I16" s="456">
        <v>924048</v>
      </c>
      <c r="J16" s="52" t="s">
        <v>48</v>
      </c>
      <c r="K16" s="457" t="s">
        <v>842</v>
      </c>
      <c r="L16" s="259"/>
      <c r="M16" s="260"/>
      <c r="N16" s="260"/>
    </row>
    <row r="17" spans="1:14" s="252" customFormat="1" ht="30.75" x14ac:dyDescent="0.2">
      <c r="A17" s="242"/>
      <c r="B17" s="253" t="s">
        <v>840</v>
      </c>
      <c r="C17" s="254"/>
      <c r="D17" s="273"/>
      <c r="E17" s="450" t="s">
        <v>841</v>
      </c>
      <c r="F17" s="248"/>
      <c r="G17" s="277"/>
      <c r="H17" s="248"/>
      <c r="I17" s="277"/>
      <c r="J17" s="436" t="s">
        <v>175</v>
      </c>
      <c r="K17" s="259">
        <v>44718</v>
      </c>
      <c r="L17" s="259"/>
      <c r="M17" s="260"/>
      <c r="N17" s="260"/>
    </row>
    <row r="18" spans="1:14" s="252" customFormat="1" ht="30.75" x14ac:dyDescent="0.2">
      <c r="A18" s="242"/>
      <c r="B18" s="253" t="s">
        <v>869</v>
      </c>
      <c r="C18" s="254"/>
      <c r="D18" s="273"/>
      <c r="E18" s="450" t="s">
        <v>299</v>
      </c>
      <c r="F18" s="248"/>
      <c r="G18" s="277"/>
      <c r="H18" s="248"/>
      <c r="I18" s="277"/>
      <c r="J18" s="257"/>
      <c r="K18" s="259" t="s">
        <v>843</v>
      </c>
      <c r="L18" s="259"/>
      <c r="M18" s="260"/>
      <c r="N18" s="260"/>
    </row>
    <row r="19" spans="1:14" s="252" customFormat="1" ht="30.75" x14ac:dyDescent="0.2">
      <c r="A19" s="262"/>
      <c r="B19" s="412"/>
      <c r="C19" s="264"/>
      <c r="D19" s="417"/>
      <c r="E19" s="266"/>
      <c r="F19" s="267"/>
      <c r="G19" s="418"/>
      <c r="H19" s="267"/>
      <c r="I19" s="418"/>
      <c r="J19" s="269"/>
      <c r="K19" s="271"/>
      <c r="L19" s="259"/>
      <c r="M19" s="260"/>
      <c r="N19" s="260"/>
    </row>
    <row r="20" spans="1:14" s="252" customFormat="1" ht="30.75" x14ac:dyDescent="0.2">
      <c r="A20" s="282">
        <v>5</v>
      </c>
      <c r="B20" s="243" t="s">
        <v>830</v>
      </c>
      <c r="C20" s="28">
        <v>499904</v>
      </c>
      <c r="D20" s="80">
        <v>499887</v>
      </c>
      <c r="E20" s="459" t="s">
        <v>13</v>
      </c>
      <c r="F20" s="179" t="s">
        <v>110</v>
      </c>
      <c r="G20" s="456" t="s">
        <v>845</v>
      </c>
      <c r="H20" s="179" t="s">
        <v>110</v>
      </c>
      <c r="I20" s="456" t="s">
        <v>845</v>
      </c>
      <c r="J20" s="250" t="s">
        <v>19</v>
      </c>
      <c r="K20" s="457" t="s">
        <v>846</v>
      </c>
      <c r="L20" s="259"/>
      <c r="M20" s="260"/>
      <c r="N20" s="260"/>
    </row>
    <row r="21" spans="1:14" s="252" customFormat="1" ht="30.75" x14ac:dyDescent="0.2">
      <c r="A21" s="242"/>
      <c r="B21" s="253" t="s">
        <v>844</v>
      </c>
      <c r="C21" s="35"/>
      <c r="D21" s="36"/>
      <c r="E21" s="293"/>
      <c r="F21" s="178"/>
      <c r="G21" s="41"/>
      <c r="H21" s="178"/>
      <c r="I21" s="83"/>
      <c r="J21" s="52"/>
      <c r="K21" s="259">
        <v>44721</v>
      </c>
      <c r="L21" s="259"/>
      <c r="M21" s="260"/>
      <c r="N21" s="260"/>
    </row>
    <row r="22" spans="1:14" s="252" customFormat="1" ht="30.75" x14ac:dyDescent="0.2">
      <c r="A22" s="262"/>
      <c r="B22" s="412"/>
      <c r="C22" s="45"/>
      <c r="D22" s="46"/>
      <c r="E22" s="262"/>
      <c r="F22" s="180"/>
      <c r="G22" s="443"/>
      <c r="H22" s="181"/>
      <c r="I22" s="49"/>
      <c r="J22" s="43"/>
      <c r="K22" s="271" t="s">
        <v>847</v>
      </c>
      <c r="L22" s="259"/>
      <c r="M22" s="260"/>
      <c r="N22" s="260"/>
    </row>
    <row r="23" spans="1:14" s="252" customFormat="1" ht="30.75" x14ac:dyDescent="0.25">
      <c r="A23" s="284">
        <v>6</v>
      </c>
      <c r="B23" s="253" t="s">
        <v>848</v>
      </c>
      <c r="C23" s="65">
        <v>23433</v>
      </c>
      <c r="D23" s="36">
        <v>23433</v>
      </c>
      <c r="E23" s="459" t="s">
        <v>13</v>
      </c>
      <c r="F23" s="183" t="s">
        <v>849</v>
      </c>
      <c r="G23" s="72">
        <v>23433</v>
      </c>
      <c r="H23" s="183" t="s">
        <v>849</v>
      </c>
      <c r="I23" s="72">
        <v>23433</v>
      </c>
      <c r="J23" s="250" t="s">
        <v>19</v>
      </c>
      <c r="K23" s="53">
        <v>3300054441</v>
      </c>
      <c r="L23" s="259"/>
      <c r="M23" s="260"/>
      <c r="N23" s="260"/>
    </row>
    <row r="24" spans="1:14" s="252" customFormat="1" ht="30.75" x14ac:dyDescent="0.2">
      <c r="A24" s="284"/>
      <c r="B24" s="253" t="s">
        <v>850</v>
      </c>
      <c r="C24" s="65"/>
      <c r="D24" s="66"/>
      <c r="E24" s="284"/>
      <c r="F24" s="183"/>
      <c r="G24" s="67"/>
      <c r="H24" s="186"/>
      <c r="I24" s="68"/>
      <c r="J24" s="64"/>
      <c r="K24" s="39">
        <v>44722</v>
      </c>
      <c r="L24" s="259"/>
      <c r="M24" s="260"/>
      <c r="N24" s="260"/>
    </row>
    <row r="25" spans="1:14" s="252" customFormat="1" ht="30.75" x14ac:dyDescent="0.2">
      <c r="A25" s="285"/>
      <c r="B25" s="412"/>
      <c r="C25" s="75"/>
      <c r="D25" s="76"/>
      <c r="E25" s="291"/>
      <c r="F25" s="429"/>
      <c r="G25" s="428"/>
      <c r="H25" s="184"/>
      <c r="I25" s="78"/>
      <c r="J25" s="73"/>
      <c r="K25" s="271" t="s">
        <v>851</v>
      </c>
      <c r="L25" s="259"/>
      <c r="M25" s="260"/>
      <c r="N25" s="260"/>
    </row>
    <row r="26" spans="1:14" s="252" customFormat="1" ht="31.5" customHeight="1" x14ac:dyDescent="0.2">
      <c r="A26" s="242">
        <v>7</v>
      </c>
      <c r="B26" s="243" t="s">
        <v>839</v>
      </c>
      <c r="C26" s="254">
        <v>13414697</v>
      </c>
      <c r="D26" s="255">
        <v>12705768</v>
      </c>
      <c r="E26" s="458" t="s">
        <v>342</v>
      </c>
      <c r="F26" s="461" t="s">
        <v>617</v>
      </c>
      <c r="G26" s="249">
        <v>12287000</v>
      </c>
      <c r="H26" s="462" t="s">
        <v>96</v>
      </c>
      <c r="I26" s="249">
        <v>10353645</v>
      </c>
      <c r="J26" s="52" t="s">
        <v>48</v>
      </c>
      <c r="K26" s="259" t="s">
        <v>855</v>
      </c>
      <c r="L26" s="259"/>
      <c r="M26" s="260"/>
      <c r="N26" s="260"/>
    </row>
    <row r="27" spans="1:14" s="252" customFormat="1" ht="25.5" customHeight="1" x14ac:dyDescent="0.2">
      <c r="A27" s="242"/>
      <c r="B27" s="253" t="s">
        <v>852</v>
      </c>
      <c r="C27" s="254"/>
      <c r="D27" s="255"/>
      <c r="E27" s="450" t="s">
        <v>841</v>
      </c>
      <c r="F27" s="460" t="s">
        <v>96</v>
      </c>
      <c r="G27" s="249">
        <v>10355200</v>
      </c>
      <c r="H27" s="460"/>
      <c r="I27" s="277"/>
      <c r="J27" s="436" t="s">
        <v>175</v>
      </c>
      <c r="K27" s="259">
        <v>44725</v>
      </c>
      <c r="L27" s="259"/>
      <c r="M27" s="260"/>
      <c r="N27" s="260"/>
    </row>
    <row r="28" spans="1:14" s="252" customFormat="1" ht="30.75" x14ac:dyDescent="0.2">
      <c r="A28" s="242"/>
      <c r="B28" s="253" t="s">
        <v>77</v>
      </c>
      <c r="C28" s="254"/>
      <c r="D28" s="255"/>
      <c r="E28" s="450" t="s">
        <v>299</v>
      </c>
      <c r="F28" s="183" t="s">
        <v>853</v>
      </c>
      <c r="G28" s="249">
        <v>10380000</v>
      </c>
      <c r="H28" s="183"/>
      <c r="I28" s="277"/>
      <c r="J28" s="257"/>
      <c r="K28" s="259" t="s">
        <v>854</v>
      </c>
      <c r="L28" s="259"/>
      <c r="M28" s="260"/>
      <c r="N28" s="260"/>
    </row>
    <row r="29" spans="1:14" s="252" customFormat="1" ht="30.75" x14ac:dyDescent="0.2">
      <c r="A29" s="262"/>
      <c r="B29" s="412"/>
      <c r="C29" s="264"/>
      <c r="D29" s="265"/>
      <c r="E29" s="266"/>
      <c r="F29" s="267" t="s">
        <v>344</v>
      </c>
      <c r="G29" s="268">
        <v>10460000</v>
      </c>
      <c r="H29" s="269"/>
      <c r="I29" s="270"/>
      <c r="J29" s="262"/>
      <c r="K29" s="271"/>
      <c r="L29" s="259"/>
      <c r="M29" s="260"/>
      <c r="N29" s="260"/>
    </row>
    <row r="30" spans="1:14" s="252" customFormat="1" ht="30.75" x14ac:dyDescent="0.2">
      <c r="A30" s="242">
        <v>8</v>
      </c>
      <c r="B30" s="243" t="s">
        <v>859</v>
      </c>
      <c r="C30" s="254">
        <v>323140</v>
      </c>
      <c r="D30" s="255">
        <v>306276</v>
      </c>
      <c r="E30" s="459" t="s">
        <v>13</v>
      </c>
      <c r="F30" s="461" t="s">
        <v>860</v>
      </c>
      <c r="G30" s="249">
        <v>295380</v>
      </c>
      <c r="H30" s="461" t="s">
        <v>860</v>
      </c>
      <c r="I30" s="249">
        <v>295380</v>
      </c>
      <c r="J30" s="250" t="s">
        <v>19</v>
      </c>
      <c r="K30" s="259" t="s">
        <v>861</v>
      </c>
      <c r="L30" s="259"/>
      <c r="M30" s="260"/>
      <c r="N30" s="260"/>
    </row>
    <row r="31" spans="1:14" s="252" customFormat="1" ht="30.75" x14ac:dyDescent="0.2">
      <c r="A31" s="242"/>
      <c r="B31" s="253" t="s">
        <v>857</v>
      </c>
      <c r="C31" s="254"/>
      <c r="D31" s="255"/>
      <c r="E31" s="450"/>
      <c r="F31" s="460"/>
      <c r="G31" s="249"/>
      <c r="H31" s="460"/>
      <c r="I31" s="277"/>
      <c r="J31" s="436"/>
      <c r="K31" s="259">
        <v>44726</v>
      </c>
      <c r="L31" s="259"/>
      <c r="M31" s="260"/>
      <c r="N31" s="260"/>
    </row>
    <row r="32" spans="1:14" s="252" customFormat="1" ht="30.75" x14ac:dyDescent="0.2">
      <c r="A32" s="242"/>
      <c r="B32" s="253" t="s">
        <v>858</v>
      </c>
      <c r="C32" s="254"/>
      <c r="D32" s="255"/>
      <c r="E32" s="450"/>
      <c r="F32" s="183"/>
      <c r="G32" s="249"/>
      <c r="H32" s="183"/>
      <c r="I32" s="277"/>
      <c r="J32" s="257"/>
      <c r="K32" s="259" t="s">
        <v>862</v>
      </c>
      <c r="L32" s="259"/>
      <c r="M32" s="260"/>
      <c r="N32" s="260"/>
    </row>
    <row r="33" spans="1:14" s="252" customFormat="1" ht="30.75" x14ac:dyDescent="0.2">
      <c r="A33" s="262"/>
      <c r="B33" s="412" t="s">
        <v>856</v>
      </c>
      <c r="C33" s="264"/>
      <c r="D33" s="265"/>
      <c r="E33" s="266"/>
      <c r="F33" s="267"/>
      <c r="G33" s="268"/>
      <c r="H33" s="269"/>
      <c r="I33" s="270"/>
      <c r="J33" s="262"/>
      <c r="K33" s="271"/>
      <c r="L33" s="259"/>
      <c r="M33" s="260"/>
      <c r="N33" s="260"/>
    </row>
    <row r="34" spans="1:14" s="252" customFormat="1" ht="30.75" x14ac:dyDescent="0.2">
      <c r="A34" s="242">
        <v>9</v>
      </c>
      <c r="B34" s="243" t="s">
        <v>751</v>
      </c>
      <c r="C34" s="254">
        <v>428000</v>
      </c>
      <c r="D34" s="255">
        <v>393791</v>
      </c>
      <c r="E34" s="459" t="s">
        <v>13</v>
      </c>
      <c r="F34" s="461" t="s">
        <v>110</v>
      </c>
      <c r="G34" s="249">
        <v>379718</v>
      </c>
      <c r="H34" s="461" t="s">
        <v>110</v>
      </c>
      <c r="I34" s="249">
        <v>379718</v>
      </c>
      <c r="J34" s="250" t="s">
        <v>19</v>
      </c>
      <c r="K34" s="259" t="s">
        <v>863</v>
      </c>
      <c r="L34" s="259"/>
      <c r="M34" s="260"/>
      <c r="N34" s="260"/>
    </row>
    <row r="35" spans="1:14" s="252" customFormat="1" ht="30.75" x14ac:dyDescent="0.2">
      <c r="A35" s="242"/>
      <c r="B35" s="253" t="s">
        <v>868</v>
      </c>
      <c r="C35" s="254"/>
      <c r="D35" s="255"/>
      <c r="E35" s="450"/>
      <c r="F35" s="460"/>
      <c r="G35" s="249"/>
      <c r="H35" s="460"/>
      <c r="I35" s="277"/>
      <c r="J35" s="436"/>
      <c r="K35" s="259">
        <v>44727</v>
      </c>
      <c r="L35" s="259"/>
      <c r="M35" s="260"/>
      <c r="N35" s="260"/>
    </row>
    <row r="36" spans="1:14" s="252" customFormat="1" ht="30.75" x14ac:dyDescent="0.2">
      <c r="A36" s="242"/>
      <c r="B36" s="253"/>
      <c r="C36" s="254"/>
      <c r="D36" s="255"/>
      <c r="E36" s="450"/>
      <c r="F36" s="183"/>
      <c r="G36" s="249"/>
      <c r="H36" s="183"/>
      <c r="I36" s="277"/>
      <c r="J36" s="257"/>
      <c r="K36" s="259" t="s">
        <v>888</v>
      </c>
      <c r="L36" s="259"/>
      <c r="M36" s="260"/>
      <c r="N36" s="260"/>
    </row>
    <row r="37" spans="1:14" s="252" customFormat="1" ht="30.75" x14ac:dyDescent="0.2">
      <c r="A37" s="262"/>
      <c r="B37" s="412"/>
      <c r="C37" s="264"/>
      <c r="D37" s="265"/>
      <c r="E37" s="266"/>
      <c r="F37" s="267"/>
      <c r="G37" s="268"/>
      <c r="H37" s="269"/>
      <c r="I37" s="270"/>
      <c r="J37" s="262"/>
      <c r="K37" s="271"/>
      <c r="L37" s="259"/>
      <c r="M37" s="260"/>
      <c r="N37" s="260"/>
    </row>
    <row r="38" spans="1:14" s="252" customFormat="1" ht="30.75" x14ac:dyDescent="0.2">
      <c r="A38" s="282">
        <v>10</v>
      </c>
      <c r="B38" s="243" t="s">
        <v>865</v>
      </c>
      <c r="C38" s="463">
        <v>406600</v>
      </c>
      <c r="D38" s="463">
        <v>384667</v>
      </c>
      <c r="E38" s="464" t="s">
        <v>13</v>
      </c>
      <c r="F38" s="455" t="s">
        <v>212</v>
      </c>
      <c r="G38" s="465">
        <v>371336</v>
      </c>
      <c r="H38" s="455" t="s">
        <v>212</v>
      </c>
      <c r="I38" s="465">
        <v>371336</v>
      </c>
      <c r="J38" s="250" t="s">
        <v>19</v>
      </c>
      <c r="K38" s="457" t="s">
        <v>866</v>
      </c>
      <c r="L38" s="259"/>
      <c r="M38" s="260"/>
      <c r="N38" s="260"/>
    </row>
    <row r="39" spans="1:14" s="252" customFormat="1" ht="30.75" x14ac:dyDescent="0.2">
      <c r="A39" s="242"/>
      <c r="B39" s="253" t="s">
        <v>870</v>
      </c>
      <c r="C39" s="255"/>
      <c r="D39" s="255"/>
      <c r="E39" s="242"/>
      <c r="F39" s="248"/>
      <c r="G39" s="466"/>
      <c r="H39" s="257"/>
      <c r="I39" s="467"/>
      <c r="J39" s="242"/>
      <c r="K39" s="259">
        <v>44733</v>
      </c>
      <c r="L39" s="259"/>
      <c r="M39" s="260"/>
      <c r="N39" s="260"/>
    </row>
    <row r="40" spans="1:14" s="252" customFormat="1" ht="30.75" x14ac:dyDescent="0.2">
      <c r="A40" s="262"/>
      <c r="B40" s="412"/>
      <c r="C40" s="265"/>
      <c r="D40" s="265"/>
      <c r="E40" s="477"/>
      <c r="F40" s="478"/>
      <c r="G40" s="468"/>
      <c r="H40" s="478"/>
      <c r="I40" s="468"/>
      <c r="J40" s="181"/>
      <c r="K40" s="271" t="s">
        <v>864</v>
      </c>
      <c r="L40" s="259"/>
      <c r="M40" s="260"/>
      <c r="N40" s="260"/>
    </row>
    <row r="41" spans="1:14" s="252" customFormat="1" ht="30.75" x14ac:dyDescent="0.2">
      <c r="A41" s="284">
        <v>11</v>
      </c>
      <c r="B41" s="253" t="s">
        <v>751</v>
      </c>
      <c r="C41" s="65">
        <v>310300</v>
      </c>
      <c r="D41" s="235">
        <v>285311</v>
      </c>
      <c r="E41" s="476" t="s">
        <v>13</v>
      </c>
      <c r="F41" s="183" t="s">
        <v>195</v>
      </c>
      <c r="G41" s="72">
        <v>275402</v>
      </c>
      <c r="H41" s="183" t="s">
        <v>195</v>
      </c>
      <c r="I41" s="72">
        <v>275402</v>
      </c>
      <c r="J41" s="257" t="s">
        <v>19</v>
      </c>
      <c r="K41" s="259" t="s">
        <v>871</v>
      </c>
      <c r="L41" s="259"/>
      <c r="M41" s="260"/>
      <c r="N41" s="260"/>
    </row>
    <row r="42" spans="1:14" s="252" customFormat="1" ht="30.75" x14ac:dyDescent="0.2">
      <c r="A42" s="284"/>
      <c r="B42" s="253" t="s">
        <v>867</v>
      </c>
      <c r="C42" s="65"/>
      <c r="D42" s="235"/>
      <c r="E42" s="295"/>
      <c r="F42" s="182"/>
      <c r="G42" s="72"/>
      <c r="H42" s="183"/>
      <c r="I42" s="236"/>
      <c r="J42" s="257"/>
      <c r="K42" s="259">
        <v>44734</v>
      </c>
      <c r="L42" s="259"/>
      <c r="M42" s="260"/>
      <c r="N42" s="260"/>
    </row>
    <row r="43" spans="1:14" s="252" customFormat="1" ht="30.75" x14ac:dyDescent="0.2">
      <c r="A43" s="284"/>
      <c r="B43" s="253"/>
      <c r="C43" s="65"/>
      <c r="D43" s="235"/>
      <c r="E43" s="435"/>
      <c r="F43" s="182"/>
      <c r="G43" s="72"/>
      <c r="H43" s="183"/>
      <c r="I43" s="236"/>
      <c r="J43" s="257"/>
      <c r="K43" s="259" t="s">
        <v>872</v>
      </c>
      <c r="L43" s="259"/>
      <c r="M43" s="260"/>
      <c r="N43" s="260"/>
    </row>
    <row r="44" spans="1:14" s="252" customFormat="1" ht="30.75" x14ac:dyDescent="0.2">
      <c r="A44" s="285"/>
      <c r="B44" s="412"/>
      <c r="C44" s="75"/>
      <c r="D44" s="426"/>
      <c r="E44" s="291"/>
      <c r="F44" s="427"/>
      <c r="G44" s="428"/>
      <c r="H44" s="429"/>
      <c r="I44" s="430"/>
      <c r="J44" s="269"/>
      <c r="K44" s="271"/>
      <c r="L44" s="259"/>
      <c r="M44" s="260"/>
      <c r="N44" s="260"/>
    </row>
    <row r="45" spans="1:14" s="252" customFormat="1" ht="30.75" x14ac:dyDescent="0.2">
      <c r="A45" s="284">
        <v>12</v>
      </c>
      <c r="B45" s="253" t="s">
        <v>751</v>
      </c>
      <c r="C45" s="65">
        <v>310300</v>
      </c>
      <c r="D45" s="66">
        <v>266577</v>
      </c>
      <c r="E45" s="446" t="s">
        <v>13</v>
      </c>
      <c r="F45" s="421" t="s">
        <v>889</v>
      </c>
      <c r="G45" s="422">
        <v>257190</v>
      </c>
      <c r="H45" s="421" t="s">
        <v>889</v>
      </c>
      <c r="I45" s="422">
        <v>257190</v>
      </c>
      <c r="J45" s="52" t="s">
        <v>19</v>
      </c>
      <c r="K45" s="259" t="s">
        <v>874</v>
      </c>
      <c r="L45" s="259"/>
      <c r="M45" s="260"/>
      <c r="N45" s="260"/>
    </row>
    <row r="46" spans="1:14" s="252" customFormat="1" ht="30.75" x14ac:dyDescent="0.2">
      <c r="A46" s="284"/>
      <c r="B46" s="419" t="s">
        <v>873</v>
      </c>
      <c r="C46" s="65"/>
      <c r="D46" s="66"/>
      <c r="E46" s="295"/>
      <c r="F46" s="421"/>
      <c r="G46" s="422"/>
      <c r="H46" s="186"/>
      <c r="I46" s="68"/>
      <c r="J46" s="26"/>
      <c r="K46" s="259">
        <v>44735</v>
      </c>
      <c r="L46" s="259"/>
      <c r="M46" s="260"/>
      <c r="N46" s="260"/>
    </row>
    <row r="47" spans="1:14" s="252" customFormat="1" ht="30.75" x14ac:dyDescent="0.2">
      <c r="A47" s="285"/>
      <c r="B47" s="194"/>
      <c r="C47" s="75"/>
      <c r="D47" s="76"/>
      <c r="E47" s="291"/>
      <c r="F47" s="180"/>
      <c r="G47" s="423"/>
      <c r="H47" s="184"/>
      <c r="I47" s="78"/>
      <c r="J47" s="73"/>
      <c r="K47" s="271" t="s">
        <v>875</v>
      </c>
      <c r="L47" s="259"/>
      <c r="M47" s="260"/>
      <c r="N47" s="260"/>
    </row>
    <row r="48" spans="1:14" s="252" customFormat="1" ht="30.75" x14ac:dyDescent="0.2">
      <c r="A48" s="283">
        <v>13</v>
      </c>
      <c r="B48" s="469" t="s">
        <v>876</v>
      </c>
      <c r="C48" s="58">
        <v>999989.9</v>
      </c>
      <c r="D48" s="470">
        <v>983215.51</v>
      </c>
      <c r="E48" s="471" t="s">
        <v>171</v>
      </c>
      <c r="F48" s="179" t="s">
        <v>81</v>
      </c>
      <c r="G48" s="472">
        <v>953719.89</v>
      </c>
      <c r="H48" s="179" t="s">
        <v>81</v>
      </c>
      <c r="I48" s="472">
        <v>953147.44</v>
      </c>
      <c r="J48" s="250" t="s">
        <v>48</v>
      </c>
      <c r="K48" s="457" t="s">
        <v>878</v>
      </c>
      <c r="L48" s="259"/>
      <c r="M48" s="260"/>
      <c r="N48" s="260"/>
    </row>
    <row r="49" spans="1:14" s="252" customFormat="1" ht="30.75" x14ac:dyDescent="0.2">
      <c r="A49" s="284"/>
      <c r="B49" s="419" t="s">
        <v>877</v>
      </c>
      <c r="C49" s="65"/>
      <c r="D49" s="66"/>
      <c r="E49" s="290"/>
      <c r="F49" s="178"/>
      <c r="G49" s="68"/>
      <c r="H49" s="186"/>
      <c r="I49" s="68"/>
      <c r="J49" s="64"/>
      <c r="K49" s="259">
        <v>44736</v>
      </c>
      <c r="L49" s="259"/>
      <c r="M49" s="260"/>
      <c r="N49" s="260"/>
    </row>
    <row r="50" spans="1:14" s="252" customFormat="1" ht="30.75" x14ac:dyDescent="0.2">
      <c r="A50" s="285"/>
      <c r="B50" s="194"/>
      <c r="C50" s="75"/>
      <c r="D50" s="76"/>
      <c r="E50" s="291"/>
      <c r="F50" s="180"/>
      <c r="G50" s="78"/>
      <c r="H50" s="184"/>
      <c r="I50" s="78"/>
      <c r="J50" s="73"/>
      <c r="K50" s="271" t="s">
        <v>879</v>
      </c>
      <c r="L50" s="259"/>
      <c r="M50" s="260"/>
      <c r="N50" s="260"/>
    </row>
    <row r="51" spans="1:14" s="252" customFormat="1" ht="30.75" x14ac:dyDescent="0.2">
      <c r="A51" s="284">
        <v>14</v>
      </c>
      <c r="B51" s="419" t="s">
        <v>751</v>
      </c>
      <c r="C51" s="65">
        <v>460100</v>
      </c>
      <c r="D51" s="66">
        <v>397272</v>
      </c>
      <c r="E51" s="446" t="s">
        <v>13</v>
      </c>
      <c r="F51" s="178" t="s">
        <v>350</v>
      </c>
      <c r="G51" s="68">
        <v>383435</v>
      </c>
      <c r="H51" s="178" t="s">
        <v>350</v>
      </c>
      <c r="I51" s="68">
        <v>383435</v>
      </c>
      <c r="J51" s="52" t="s">
        <v>19</v>
      </c>
      <c r="K51" s="259" t="s">
        <v>882</v>
      </c>
      <c r="L51" s="259"/>
      <c r="M51" s="260"/>
      <c r="N51" s="260"/>
    </row>
    <row r="52" spans="1:14" s="252" customFormat="1" ht="30.75" x14ac:dyDescent="0.2">
      <c r="A52" s="284"/>
      <c r="B52" s="419" t="s">
        <v>880</v>
      </c>
      <c r="C52" s="65"/>
      <c r="D52" s="66"/>
      <c r="E52" s="290"/>
      <c r="F52" s="178"/>
      <c r="G52" s="68"/>
      <c r="H52" s="186"/>
      <c r="I52" s="68"/>
      <c r="J52" s="64"/>
      <c r="K52" s="259">
        <v>44739</v>
      </c>
      <c r="L52" s="259"/>
      <c r="M52" s="260"/>
      <c r="N52" s="260"/>
    </row>
    <row r="53" spans="1:14" s="252" customFormat="1" ht="30.75" x14ac:dyDescent="0.2">
      <c r="A53" s="285"/>
      <c r="B53" s="194" t="s">
        <v>881</v>
      </c>
      <c r="C53" s="75"/>
      <c r="D53" s="76"/>
      <c r="E53" s="291"/>
      <c r="F53" s="180"/>
      <c r="G53" s="78"/>
      <c r="H53" s="184"/>
      <c r="I53" s="78"/>
      <c r="J53" s="73"/>
      <c r="K53" s="271" t="s">
        <v>883</v>
      </c>
      <c r="L53" s="259"/>
      <c r="M53" s="260"/>
      <c r="N53" s="260"/>
    </row>
    <row r="54" spans="1:14" s="252" customFormat="1" ht="30.75" x14ac:dyDescent="0.2">
      <c r="A54" s="284">
        <v>15</v>
      </c>
      <c r="B54" s="419" t="s">
        <v>760</v>
      </c>
      <c r="C54" s="65">
        <v>48150</v>
      </c>
      <c r="D54" s="66">
        <v>48150</v>
      </c>
      <c r="E54" s="446" t="s">
        <v>13</v>
      </c>
      <c r="F54" s="183" t="s">
        <v>75</v>
      </c>
      <c r="G54" s="68">
        <v>48150</v>
      </c>
      <c r="H54" s="183" t="s">
        <v>75</v>
      </c>
      <c r="I54" s="68">
        <v>48150</v>
      </c>
      <c r="J54" s="52" t="s">
        <v>19</v>
      </c>
      <c r="K54" s="259" t="s">
        <v>885</v>
      </c>
      <c r="L54" s="259"/>
      <c r="M54" s="260"/>
      <c r="N54" s="260"/>
    </row>
    <row r="55" spans="1:14" s="252" customFormat="1" ht="30.75" x14ac:dyDescent="0.2">
      <c r="A55" s="284"/>
      <c r="B55" s="419" t="s">
        <v>886</v>
      </c>
      <c r="C55" s="65"/>
      <c r="D55" s="66"/>
      <c r="E55" s="290"/>
      <c r="F55" s="178"/>
      <c r="G55" s="68"/>
      <c r="H55" s="186"/>
      <c r="I55" s="68"/>
      <c r="J55" s="64"/>
      <c r="K55" s="259">
        <v>44740</v>
      </c>
      <c r="L55" s="259"/>
      <c r="M55" s="260"/>
      <c r="N55" s="260"/>
    </row>
    <row r="56" spans="1:14" s="252" customFormat="1" ht="30.75" x14ac:dyDescent="0.2">
      <c r="A56" s="285"/>
      <c r="B56" s="194"/>
      <c r="C56" s="75"/>
      <c r="D56" s="76"/>
      <c r="E56" s="291"/>
      <c r="F56" s="180"/>
      <c r="G56" s="78"/>
      <c r="H56" s="184"/>
      <c r="I56" s="78"/>
      <c r="J56" s="73"/>
      <c r="K56" s="271" t="s">
        <v>884</v>
      </c>
      <c r="L56" s="259"/>
      <c r="M56" s="260"/>
      <c r="N56" s="260"/>
    </row>
    <row r="57" spans="1:14" hidden="1" x14ac:dyDescent="0.2">
      <c r="A57" s="284"/>
      <c r="B57" s="419"/>
      <c r="C57" s="65"/>
      <c r="D57" s="66"/>
      <c r="E57" s="290"/>
      <c r="F57" s="178"/>
      <c r="G57" s="68"/>
      <c r="H57" s="186"/>
      <c r="I57" s="68"/>
      <c r="J57" s="64"/>
      <c r="K57" s="259"/>
    </row>
    <row r="58" spans="1:14" hidden="1" x14ac:dyDescent="0.2">
      <c r="A58" s="284"/>
      <c r="B58" s="419"/>
      <c r="C58" s="65"/>
      <c r="D58" s="66"/>
      <c r="E58" s="290"/>
      <c r="F58" s="178"/>
      <c r="G58" s="68"/>
      <c r="H58" s="186"/>
      <c r="I58" s="68"/>
      <c r="J58" s="64"/>
      <c r="K58" s="259"/>
    </row>
    <row r="59" spans="1:14" hidden="1" x14ac:dyDescent="0.2">
      <c r="A59" s="285"/>
      <c r="B59" s="194"/>
      <c r="C59" s="75"/>
      <c r="D59" s="76"/>
      <c r="E59" s="291"/>
      <c r="F59" s="180"/>
      <c r="G59" s="78"/>
      <c r="H59" s="184"/>
      <c r="I59" s="78"/>
      <c r="J59" s="73"/>
      <c r="K59" s="271"/>
    </row>
    <row r="60" spans="1:14" hidden="1" x14ac:dyDescent="0.25">
      <c r="A60" s="284"/>
      <c r="B60" s="419"/>
      <c r="C60" s="65"/>
      <c r="D60" s="66"/>
      <c r="E60" s="293"/>
      <c r="F60" s="421"/>
      <c r="G60" s="68"/>
      <c r="H60" s="421"/>
      <c r="I60" s="68"/>
      <c r="J60" s="52"/>
      <c r="K60" s="53"/>
    </row>
    <row r="61" spans="1:14" hidden="1" x14ac:dyDescent="0.2">
      <c r="A61" s="284"/>
      <c r="B61" s="419"/>
      <c r="C61" s="65"/>
      <c r="D61" s="66"/>
      <c r="E61" s="290"/>
      <c r="F61" s="186"/>
      <c r="G61" s="68"/>
      <c r="H61" s="186"/>
      <c r="I61" s="68"/>
      <c r="J61" s="64"/>
      <c r="K61" s="39"/>
    </row>
    <row r="62" spans="1:14" hidden="1" x14ac:dyDescent="0.2">
      <c r="A62" s="285"/>
      <c r="B62" s="194"/>
      <c r="C62" s="75"/>
      <c r="D62" s="76"/>
      <c r="E62" s="291"/>
      <c r="F62" s="184"/>
      <c r="G62" s="78"/>
      <c r="H62" s="184"/>
      <c r="I62" s="78"/>
      <c r="J62" s="73"/>
      <c r="K62" s="271"/>
    </row>
    <row r="63" spans="1:14" ht="21.75" thickBot="1" x14ac:dyDescent="0.25">
      <c r="C63" s="349">
        <f>SUM(C7:C62)</f>
        <v>19268313.899999999</v>
      </c>
      <c r="I63" s="349">
        <f>SUM(I7:I62)</f>
        <v>15036896.939999999</v>
      </c>
    </row>
    <row r="64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2" max="16383" man="1"/>
    <brk id="4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126B92-3B29-4CEB-A64E-4354CFE6D603}">
          <x14:formula1>
            <xm:f>ชื่อหมวด!$B$2:$B$24</xm:f>
          </x14:formula1>
          <xm:sqref>L7:L56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9502-7E69-455C-965D-8146A506EC69}">
  <dimension ref="A1:N65"/>
  <sheetViews>
    <sheetView zoomScale="110" zoomScaleNormal="11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4" sqref="F14"/>
    </sheetView>
  </sheetViews>
  <sheetFormatPr defaultColWidth="8.25" defaultRowHeight="21" x14ac:dyDescent="0.2"/>
  <cols>
    <col min="1" max="1" width="4.25" style="286" customWidth="1"/>
    <col min="2" max="2" width="45.625" style="94" bestFit="1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5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891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890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37.5" x14ac:dyDescent="0.2">
      <c r="A6" s="546"/>
      <c r="B6" s="536"/>
      <c r="C6" s="532"/>
      <c r="D6" s="534"/>
      <c r="E6" s="541"/>
      <c r="F6" s="475" t="s">
        <v>9</v>
      </c>
      <c r="G6" s="219" t="s">
        <v>69</v>
      </c>
      <c r="H6" s="474" t="s">
        <v>10</v>
      </c>
      <c r="I6" s="473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830</v>
      </c>
      <c r="C7" s="244">
        <v>465450</v>
      </c>
      <c r="D7" s="245">
        <v>447576</v>
      </c>
      <c r="E7" s="458" t="s">
        <v>13</v>
      </c>
      <c r="F7" s="178" t="s">
        <v>142</v>
      </c>
      <c r="G7" s="247">
        <v>431816</v>
      </c>
      <c r="H7" s="178" t="s">
        <v>142</v>
      </c>
      <c r="I7" s="247">
        <v>431816</v>
      </c>
      <c r="J7" s="52" t="s">
        <v>19</v>
      </c>
      <c r="K7" s="53" t="s">
        <v>894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892</v>
      </c>
      <c r="C8" s="254"/>
      <c r="D8" s="255"/>
      <c r="E8" s="242"/>
      <c r="F8" s="248"/>
      <c r="G8" s="256"/>
      <c r="H8" s="257"/>
      <c r="I8" s="258"/>
      <c r="J8" s="242"/>
      <c r="K8" s="259">
        <v>44713</v>
      </c>
      <c r="L8" s="259"/>
      <c r="M8" s="260"/>
      <c r="N8" s="260"/>
    </row>
    <row r="9" spans="1:14" s="252" customFormat="1" ht="30.75" x14ac:dyDescent="0.2">
      <c r="A9" s="262"/>
      <c r="B9" s="412" t="s">
        <v>893</v>
      </c>
      <c r="C9" s="264"/>
      <c r="D9" s="265"/>
      <c r="E9" s="266"/>
      <c r="F9" s="267"/>
      <c r="G9" s="268"/>
      <c r="H9" s="269"/>
      <c r="I9" s="270"/>
      <c r="J9" s="262"/>
      <c r="K9" s="271" t="s">
        <v>895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760</v>
      </c>
      <c r="C10" s="254">
        <v>481500</v>
      </c>
      <c r="D10" s="255">
        <v>481500</v>
      </c>
      <c r="E10" s="458" t="s">
        <v>13</v>
      </c>
      <c r="F10" s="248" t="s">
        <v>75</v>
      </c>
      <c r="G10" s="249">
        <v>481500</v>
      </c>
      <c r="H10" s="248" t="s">
        <v>75</v>
      </c>
      <c r="I10" s="249">
        <v>481500</v>
      </c>
      <c r="J10" s="52" t="s">
        <v>19</v>
      </c>
      <c r="K10" s="53" t="s">
        <v>897</v>
      </c>
      <c r="L10" s="259"/>
      <c r="M10" s="260"/>
      <c r="N10" s="260"/>
    </row>
    <row r="11" spans="1:14" s="252" customFormat="1" ht="30.75" x14ac:dyDescent="0.2">
      <c r="A11" s="242"/>
      <c r="B11" s="253" t="s">
        <v>896</v>
      </c>
      <c r="C11" s="254"/>
      <c r="D11" s="255"/>
      <c r="E11" s="347"/>
      <c r="F11" s="248"/>
      <c r="G11" s="249"/>
      <c r="H11" s="248"/>
      <c r="I11" s="258"/>
      <c r="J11" s="52"/>
      <c r="K11" s="259">
        <v>44749</v>
      </c>
      <c r="L11" s="259"/>
      <c r="M11" s="260"/>
      <c r="N11" s="260"/>
    </row>
    <row r="12" spans="1:14" s="252" customFormat="1" ht="30.75" x14ac:dyDescent="0.2">
      <c r="A12" s="262"/>
      <c r="B12" s="412"/>
      <c r="C12" s="264"/>
      <c r="D12" s="265"/>
      <c r="E12" s="441"/>
      <c r="F12" s="267"/>
      <c r="G12" s="268"/>
      <c r="H12" s="267"/>
      <c r="I12" s="270"/>
      <c r="J12" s="181"/>
      <c r="K12" s="271" t="s">
        <v>898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899</v>
      </c>
      <c r="C13" s="254">
        <v>9999899</v>
      </c>
      <c r="D13" s="255">
        <v>9228510</v>
      </c>
      <c r="E13" s="480" t="s">
        <v>342</v>
      </c>
      <c r="F13" s="451" t="s">
        <v>207</v>
      </c>
      <c r="G13" s="277">
        <v>8390000</v>
      </c>
      <c r="H13" s="248" t="s">
        <v>210</v>
      </c>
      <c r="I13" s="277">
        <v>7092941</v>
      </c>
      <c r="J13" s="52" t="s">
        <v>48</v>
      </c>
      <c r="K13" s="259" t="s">
        <v>900</v>
      </c>
      <c r="L13" s="259"/>
      <c r="M13" s="260"/>
      <c r="N13" s="260"/>
    </row>
    <row r="14" spans="1:14" s="252" customFormat="1" ht="30.75" x14ac:dyDescent="0.2">
      <c r="A14" s="242"/>
      <c r="B14" s="253" t="s">
        <v>901</v>
      </c>
      <c r="C14" s="254"/>
      <c r="D14" s="255"/>
      <c r="E14" s="481" t="s">
        <v>841</v>
      </c>
      <c r="F14" s="248" t="s">
        <v>195</v>
      </c>
      <c r="G14" s="277">
        <v>8700000</v>
      </c>
      <c r="H14" s="248"/>
      <c r="I14" s="258"/>
      <c r="J14" s="436" t="s">
        <v>175</v>
      </c>
      <c r="K14" s="259">
        <v>44754</v>
      </c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481" t="s">
        <v>299</v>
      </c>
      <c r="F15" s="248" t="s">
        <v>208</v>
      </c>
      <c r="G15" s="277">
        <v>7839229</v>
      </c>
      <c r="H15" s="248"/>
      <c r="I15" s="258"/>
      <c r="J15" s="436"/>
      <c r="K15" s="259" t="s">
        <v>902</v>
      </c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450"/>
      <c r="F16" s="248" t="s">
        <v>903</v>
      </c>
      <c r="G16" s="277">
        <v>7449000</v>
      </c>
      <c r="H16" s="248"/>
      <c r="I16" s="258"/>
      <c r="J16" s="436"/>
      <c r="K16" s="259"/>
      <c r="L16" s="259"/>
      <c r="M16" s="260"/>
      <c r="N16" s="260"/>
    </row>
    <row r="17" spans="1:14" s="252" customFormat="1" ht="30.75" x14ac:dyDescent="0.2">
      <c r="A17" s="262"/>
      <c r="B17" s="412"/>
      <c r="C17" s="264"/>
      <c r="D17" s="265"/>
      <c r="E17" s="479"/>
      <c r="F17" s="267" t="s">
        <v>210</v>
      </c>
      <c r="G17" s="418">
        <v>7100000</v>
      </c>
      <c r="H17" s="267"/>
      <c r="I17" s="270"/>
      <c r="J17" s="483"/>
      <c r="K17" s="271"/>
      <c r="L17" s="259"/>
      <c r="M17" s="260"/>
      <c r="N17" s="260"/>
    </row>
    <row r="18" spans="1:14" s="252" customFormat="1" ht="30.75" x14ac:dyDescent="0.2">
      <c r="A18" s="282">
        <v>4</v>
      </c>
      <c r="B18" s="243" t="s">
        <v>830</v>
      </c>
      <c r="C18" s="244">
        <v>470800</v>
      </c>
      <c r="D18" s="245">
        <v>441837</v>
      </c>
      <c r="E18" s="458" t="s">
        <v>13</v>
      </c>
      <c r="F18" s="455" t="s">
        <v>312</v>
      </c>
      <c r="G18" s="456">
        <v>426264</v>
      </c>
      <c r="H18" s="455" t="s">
        <v>312</v>
      </c>
      <c r="I18" s="456">
        <v>426264</v>
      </c>
      <c r="J18" s="52" t="s">
        <v>19</v>
      </c>
      <c r="K18" s="457" t="s">
        <v>905</v>
      </c>
      <c r="L18" s="259"/>
      <c r="M18" s="260"/>
      <c r="N18" s="260"/>
    </row>
    <row r="19" spans="1:14" s="252" customFormat="1" ht="30.75" x14ac:dyDescent="0.2">
      <c r="A19" s="242"/>
      <c r="B19" s="253" t="s">
        <v>904</v>
      </c>
      <c r="C19" s="254"/>
      <c r="D19" s="273"/>
      <c r="E19" s="450"/>
      <c r="F19" s="248"/>
      <c r="G19" s="277"/>
      <c r="H19" s="248"/>
      <c r="I19" s="277"/>
      <c r="J19" s="436"/>
      <c r="K19" s="259">
        <v>44753</v>
      </c>
      <c r="L19" s="259"/>
      <c r="M19" s="260"/>
      <c r="N19" s="260"/>
    </row>
    <row r="20" spans="1:14" s="252" customFormat="1" ht="30.75" x14ac:dyDescent="0.2">
      <c r="A20" s="262"/>
      <c r="B20" s="412"/>
      <c r="C20" s="264"/>
      <c r="D20" s="417"/>
      <c r="E20" s="479"/>
      <c r="F20" s="267"/>
      <c r="G20" s="418"/>
      <c r="H20" s="267"/>
      <c r="I20" s="418"/>
      <c r="J20" s="269"/>
      <c r="K20" s="271" t="s">
        <v>906</v>
      </c>
      <c r="L20" s="259"/>
      <c r="M20" s="260"/>
      <c r="N20" s="260"/>
    </row>
    <row r="21" spans="1:14" s="252" customFormat="1" ht="30.75" x14ac:dyDescent="0.2">
      <c r="A21" s="282">
        <v>5</v>
      </c>
      <c r="B21" s="243" t="s">
        <v>830</v>
      </c>
      <c r="C21" s="28">
        <v>160500</v>
      </c>
      <c r="D21" s="80">
        <v>133042</v>
      </c>
      <c r="E21" s="458" t="s">
        <v>13</v>
      </c>
      <c r="F21" s="179" t="s">
        <v>910</v>
      </c>
      <c r="G21" s="456">
        <v>128175</v>
      </c>
      <c r="H21" s="179" t="s">
        <v>910</v>
      </c>
      <c r="I21" s="456">
        <v>128175</v>
      </c>
      <c r="J21" s="52" t="s">
        <v>19</v>
      </c>
      <c r="K21" s="457" t="s">
        <v>907</v>
      </c>
      <c r="L21" s="259"/>
      <c r="M21" s="260"/>
      <c r="N21" s="260"/>
    </row>
    <row r="22" spans="1:14" s="252" customFormat="1" ht="30.75" x14ac:dyDescent="0.2">
      <c r="A22" s="242"/>
      <c r="B22" s="253" t="s">
        <v>909</v>
      </c>
      <c r="C22" s="35"/>
      <c r="D22" s="36"/>
      <c r="E22" s="293"/>
      <c r="F22" s="178"/>
      <c r="G22" s="41"/>
      <c r="H22" s="178"/>
      <c r="I22" s="83"/>
      <c r="J22" s="52"/>
      <c r="K22" s="259">
        <v>44753</v>
      </c>
      <c r="L22" s="259"/>
      <c r="M22" s="260"/>
      <c r="N22" s="260"/>
    </row>
    <row r="23" spans="1:14" s="252" customFormat="1" ht="30.75" x14ac:dyDescent="0.2">
      <c r="A23" s="262"/>
      <c r="B23" s="412"/>
      <c r="C23" s="45"/>
      <c r="D23" s="46"/>
      <c r="E23" s="262"/>
      <c r="F23" s="180"/>
      <c r="G23" s="443"/>
      <c r="H23" s="181"/>
      <c r="I23" s="49"/>
      <c r="J23" s="43"/>
      <c r="K23" s="271" t="s">
        <v>908</v>
      </c>
      <c r="L23" s="259"/>
      <c r="M23" s="260"/>
      <c r="N23" s="260"/>
    </row>
    <row r="24" spans="1:14" s="252" customFormat="1" ht="30.75" x14ac:dyDescent="0.25">
      <c r="A24" s="284">
        <v>6</v>
      </c>
      <c r="B24" s="243" t="s">
        <v>830</v>
      </c>
      <c r="C24" s="65">
        <v>278200</v>
      </c>
      <c r="D24" s="36">
        <v>249683</v>
      </c>
      <c r="E24" s="458" t="s">
        <v>13</v>
      </c>
      <c r="F24" s="183" t="s">
        <v>110</v>
      </c>
      <c r="G24" s="72">
        <v>240633</v>
      </c>
      <c r="H24" s="183" t="s">
        <v>110</v>
      </c>
      <c r="I24" s="72">
        <v>240633</v>
      </c>
      <c r="J24" s="52" t="s">
        <v>19</v>
      </c>
      <c r="K24" s="53" t="s">
        <v>912</v>
      </c>
      <c r="L24" s="259"/>
      <c r="M24" s="260"/>
      <c r="N24" s="260"/>
    </row>
    <row r="25" spans="1:14" s="252" customFormat="1" ht="30.75" x14ac:dyDescent="0.2">
      <c r="A25" s="284"/>
      <c r="B25" s="253" t="s">
        <v>911</v>
      </c>
      <c r="C25" s="65"/>
      <c r="D25" s="66"/>
      <c r="E25" s="284"/>
      <c r="F25" s="183"/>
      <c r="G25" s="67"/>
      <c r="H25" s="186"/>
      <c r="I25" s="68"/>
      <c r="J25" s="64"/>
      <c r="K25" s="39">
        <v>44749</v>
      </c>
      <c r="L25" s="259"/>
      <c r="M25" s="260"/>
      <c r="N25" s="260"/>
    </row>
    <row r="26" spans="1:14" s="252" customFormat="1" ht="30.75" x14ac:dyDescent="0.2">
      <c r="A26" s="285"/>
      <c r="B26" s="412"/>
      <c r="C26" s="75"/>
      <c r="D26" s="76"/>
      <c r="E26" s="291"/>
      <c r="F26" s="429"/>
      <c r="G26" s="428"/>
      <c r="H26" s="184"/>
      <c r="I26" s="78"/>
      <c r="J26" s="73"/>
      <c r="K26" s="271" t="s">
        <v>913</v>
      </c>
      <c r="L26" s="259"/>
      <c r="M26" s="260"/>
      <c r="N26" s="260"/>
    </row>
    <row r="27" spans="1:14" s="252" customFormat="1" ht="31.5" customHeight="1" x14ac:dyDescent="0.2">
      <c r="A27" s="242">
        <v>7</v>
      </c>
      <c r="B27" s="243" t="s">
        <v>830</v>
      </c>
      <c r="C27" s="254">
        <v>395900</v>
      </c>
      <c r="D27" s="255">
        <v>342025</v>
      </c>
      <c r="E27" s="458" t="s">
        <v>13</v>
      </c>
      <c r="F27" s="461" t="s">
        <v>916</v>
      </c>
      <c r="G27" s="249">
        <v>330101</v>
      </c>
      <c r="H27" s="461" t="s">
        <v>916</v>
      </c>
      <c r="I27" s="249">
        <v>330101</v>
      </c>
      <c r="J27" s="52" t="s">
        <v>19</v>
      </c>
      <c r="K27" s="259" t="s">
        <v>917</v>
      </c>
      <c r="L27" s="259"/>
      <c r="M27" s="260"/>
      <c r="N27" s="260"/>
    </row>
    <row r="28" spans="1:14" s="252" customFormat="1" ht="25.5" customHeight="1" x14ac:dyDescent="0.2">
      <c r="A28" s="242"/>
      <c r="B28" s="253" t="s">
        <v>915</v>
      </c>
      <c r="C28" s="254"/>
      <c r="D28" s="255"/>
      <c r="E28" s="450"/>
      <c r="F28" s="460"/>
      <c r="G28" s="249"/>
      <c r="H28" s="460"/>
      <c r="I28" s="277"/>
      <c r="J28" s="436"/>
      <c r="K28" s="259">
        <v>44762</v>
      </c>
      <c r="L28" s="259"/>
      <c r="M28" s="260"/>
      <c r="N28" s="260"/>
    </row>
    <row r="29" spans="1:14" s="252" customFormat="1" ht="30.75" x14ac:dyDescent="0.2">
      <c r="A29" s="242"/>
      <c r="B29" s="253" t="s">
        <v>914</v>
      </c>
      <c r="C29" s="254"/>
      <c r="D29" s="255"/>
      <c r="E29" s="450"/>
      <c r="F29" s="183"/>
      <c r="G29" s="249"/>
      <c r="H29" s="183"/>
      <c r="I29" s="277"/>
      <c r="J29" s="257"/>
      <c r="K29" s="259" t="s">
        <v>918</v>
      </c>
      <c r="L29" s="259"/>
      <c r="M29" s="260"/>
      <c r="N29" s="260"/>
    </row>
    <row r="30" spans="1:14" s="252" customFormat="1" ht="30.75" x14ac:dyDescent="0.2">
      <c r="A30" s="262"/>
      <c r="B30" s="412"/>
      <c r="C30" s="264"/>
      <c r="D30" s="265"/>
      <c r="E30" s="266"/>
      <c r="F30" s="267"/>
      <c r="G30" s="268"/>
      <c r="H30" s="269"/>
      <c r="I30" s="270"/>
      <c r="J30" s="262"/>
      <c r="K30" s="271"/>
      <c r="L30" s="259"/>
      <c r="M30" s="260"/>
      <c r="N30" s="260"/>
    </row>
    <row r="31" spans="1:14" s="252" customFormat="1" ht="30.75" x14ac:dyDescent="0.2">
      <c r="A31" s="242">
        <v>8</v>
      </c>
      <c r="B31" s="243" t="s">
        <v>830</v>
      </c>
      <c r="C31" s="254">
        <v>428000</v>
      </c>
      <c r="D31" s="255">
        <v>380606</v>
      </c>
      <c r="E31" s="458" t="s">
        <v>13</v>
      </c>
      <c r="F31" s="461" t="s">
        <v>208</v>
      </c>
      <c r="G31" s="249">
        <v>367145</v>
      </c>
      <c r="H31" s="461" t="s">
        <v>208</v>
      </c>
      <c r="I31" s="249">
        <v>367145</v>
      </c>
      <c r="J31" s="52" t="s">
        <v>19</v>
      </c>
      <c r="K31" s="259" t="s">
        <v>921</v>
      </c>
      <c r="L31" s="259"/>
      <c r="M31" s="260"/>
      <c r="N31" s="260"/>
    </row>
    <row r="32" spans="1:14" s="252" customFormat="1" ht="30.75" x14ac:dyDescent="0.2">
      <c r="A32" s="242"/>
      <c r="B32" s="253" t="s">
        <v>919</v>
      </c>
      <c r="C32" s="254"/>
      <c r="D32" s="255"/>
      <c r="E32" s="450"/>
      <c r="F32" s="460"/>
      <c r="G32" s="249"/>
      <c r="H32" s="460"/>
      <c r="I32" s="277"/>
      <c r="J32" s="436"/>
      <c r="K32" s="259">
        <v>44761</v>
      </c>
      <c r="L32" s="259"/>
      <c r="M32" s="260"/>
      <c r="N32" s="260"/>
    </row>
    <row r="33" spans="1:14" s="252" customFormat="1" ht="30.75" x14ac:dyDescent="0.2">
      <c r="A33" s="242"/>
      <c r="B33" s="253" t="s">
        <v>920</v>
      </c>
      <c r="C33" s="254"/>
      <c r="D33" s="255"/>
      <c r="E33" s="450"/>
      <c r="F33" s="183"/>
      <c r="G33" s="249"/>
      <c r="H33" s="183"/>
      <c r="I33" s="277"/>
      <c r="J33" s="257"/>
      <c r="K33" s="259" t="s">
        <v>922</v>
      </c>
      <c r="L33" s="259"/>
      <c r="M33" s="260"/>
      <c r="N33" s="260"/>
    </row>
    <row r="34" spans="1:14" s="252" customFormat="1" ht="30.75" x14ac:dyDescent="0.2">
      <c r="A34" s="262"/>
      <c r="B34" s="412"/>
      <c r="C34" s="264"/>
      <c r="D34" s="265"/>
      <c r="E34" s="266"/>
      <c r="F34" s="267"/>
      <c r="G34" s="268"/>
      <c r="H34" s="269"/>
      <c r="I34" s="270"/>
      <c r="J34" s="262"/>
      <c r="K34" s="271"/>
      <c r="L34" s="259"/>
      <c r="M34" s="260"/>
      <c r="N34" s="260"/>
    </row>
    <row r="35" spans="1:14" s="252" customFormat="1" ht="30.75" x14ac:dyDescent="0.2">
      <c r="A35" s="242">
        <v>9</v>
      </c>
      <c r="B35" s="469" t="s">
        <v>923</v>
      </c>
      <c r="C35" s="254">
        <v>999989.9</v>
      </c>
      <c r="D35" s="255">
        <v>997929.08</v>
      </c>
      <c r="E35" s="480" t="s">
        <v>342</v>
      </c>
      <c r="F35" s="461" t="s">
        <v>924</v>
      </c>
      <c r="G35" s="249">
        <v>987949.79</v>
      </c>
      <c r="H35" s="461" t="s">
        <v>924</v>
      </c>
      <c r="I35" s="249">
        <v>982602.4</v>
      </c>
      <c r="J35" s="52" t="s">
        <v>48</v>
      </c>
      <c r="K35" s="259" t="s">
        <v>925</v>
      </c>
      <c r="L35" s="259"/>
      <c r="M35" s="260"/>
      <c r="N35" s="260"/>
    </row>
    <row r="36" spans="1:14" s="252" customFormat="1" ht="30.75" x14ac:dyDescent="0.2">
      <c r="A36" s="242"/>
      <c r="B36" s="419" t="s">
        <v>77</v>
      </c>
      <c r="C36" s="254"/>
      <c r="D36" s="255"/>
      <c r="E36" s="481" t="s">
        <v>841</v>
      </c>
      <c r="F36" s="460"/>
      <c r="G36" s="249"/>
      <c r="H36" s="460"/>
      <c r="I36" s="277"/>
      <c r="J36" s="436" t="s">
        <v>175</v>
      </c>
      <c r="K36" s="259">
        <v>44763</v>
      </c>
      <c r="L36" s="259"/>
      <c r="M36" s="260"/>
      <c r="N36" s="260"/>
    </row>
    <row r="37" spans="1:14" s="252" customFormat="1" ht="30.75" x14ac:dyDescent="0.2">
      <c r="A37" s="242"/>
      <c r="B37" s="253"/>
      <c r="C37" s="254"/>
      <c r="D37" s="255"/>
      <c r="E37" s="481" t="s">
        <v>299</v>
      </c>
      <c r="F37" s="183"/>
      <c r="G37" s="249"/>
      <c r="H37" s="183"/>
      <c r="I37" s="277"/>
      <c r="J37" s="257"/>
      <c r="K37" s="259" t="s">
        <v>926</v>
      </c>
      <c r="L37" s="259"/>
      <c r="M37" s="260"/>
      <c r="N37" s="260"/>
    </row>
    <row r="38" spans="1:14" s="252" customFormat="1" ht="30.75" x14ac:dyDescent="0.2">
      <c r="A38" s="262"/>
      <c r="B38" s="412"/>
      <c r="C38" s="264"/>
      <c r="D38" s="265"/>
      <c r="E38" s="266"/>
      <c r="F38" s="267"/>
      <c r="G38" s="268"/>
      <c r="H38" s="269"/>
      <c r="I38" s="270"/>
      <c r="J38" s="262"/>
      <c r="K38" s="271"/>
      <c r="L38" s="259"/>
      <c r="M38" s="260"/>
      <c r="N38" s="260"/>
    </row>
    <row r="39" spans="1:14" s="252" customFormat="1" ht="30.75" x14ac:dyDescent="0.2">
      <c r="A39" s="282">
        <v>10</v>
      </c>
      <c r="B39" s="243" t="s">
        <v>927</v>
      </c>
      <c r="C39" s="463">
        <v>2889000</v>
      </c>
      <c r="D39" s="463">
        <v>2888821</v>
      </c>
      <c r="E39" s="480" t="s">
        <v>342</v>
      </c>
      <c r="F39" s="455" t="s">
        <v>344</v>
      </c>
      <c r="G39" s="465">
        <v>2740000</v>
      </c>
      <c r="H39" s="248" t="s">
        <v>134</v>
      </c>
      <c r="I39" s="465">
        <v>2220000</v>
      </c>
      <c r="J39" s="52" t="s">
        <v>48</v>
      </c>
      <c r="K39" s="457" t="s">
        <v>928</v>
      </c>
      <c r="L39" s="259"/>
      <c r="M39" s="260"/>
      <c r="N39" s="260"/>
    </row>
    <row r="40" spans="1:14" s="252" customFormat="1" ht="30.75" x14ac:dyDescent="0.2">
      <c r="A40" s="242"/>
      <c r="B40" s="253" t="s">
        <v>136</v>
      </c>
      <c r="C40" s="255"/>
      <c r="D40" s="255"/>
      <c r="E40" s="481" t="s">
        <v>841</v>
      </c>
      <c r="F40" s="248" t="s">
        <v>134</v>
      </c>
      <c r="G40" s="466">
        <v>2220000</v>
      </c>
      <c r="H40" s="257"/>
      <c r="I40" s="467"/>
      <c r="J40" s="436" t="s">
        <v>175</v>
      </c>
      <c r="K40" s="259">
        <v>44761</v>
      </c>
      <c r="L40" s="259"/>
      <c r="M40" s="260"/>
      <c r="N40" s="260"/>
    </row>
    <row r="41" spans="1:14" s="252" customFormat="1" ht="30.75" x14ac:dyDescent="0.2">
      <c r="A41" s="262"/>
      <c r="B41" s="412"/>
      <c r="C41" s="265"/>
      <c r="D41" s="265"/>
      <c r="E41" s="482" t="s">
        <v>299</v>
      </c>
      <c r="F41" s="478"/>
      <c r="G41" s="468"/>
      <c r="H41" s="478"/>
      <c r="I41" s="468"/>
      <c r="J41" s="181"/>
      <c r="K41" s="271" t="s">
        <v>929</v>
      </c>
      <c r="L41" s="259"/>
      <c r="M41" s="260"/>
      <c r="N41" s="260"/>
    </row>
    <row r="42" spans="1:14" s="252" customFormat="1" ht="30.75" x14ac:dyDescent="0.2">
      <c r="A42" s="284">
        <v>11</v>
      </c>
      <c r="B42" s="243" t="s">
        <v>830</v>
      </c>
      <c r="C42" s="65">
        <v>484710</v>
      </c>
      <c r="D42" s="235">
        <v>447047</v>
      </c>
      <c r="E42" s="458" t="s">
        <v>13</v>
      </c>
      <c r="F42" s="183" t="s">
        <v>935</v>
      </c>
      <c r="G42" s="72">
        <v>431088</v>
      </c>
      <c r="H42" s="183" t="s">
        <v>935</v>
      </c>
      <c r="I42" s="72">
        <v>431088</v>
      </c>
      <c r="J42" s="52" t="s">
        <v>19</v>
      </c>
      <c r="K42" s="259" t="s">
        <v>930</v>
      </c>
      <c r="L42" s="259"/>
      <c r="M42" s="260"/>
      <c r="N42" s="260"/>
    </row>
    <row r="43" spans="1:14" s="252" customFormat="1" ht="30.75" x14ac:dyDescent="0.2">
      <c r="A43" s="284"/>
      <c r="B43" s="419" t="s">
        <v>932</v>
      </c>
      <c r="C43" s="65"/>
      <c r="D43" s="235"/>
      <c r="E43" s="295"/>
      <c r="F43" s="182"/>
      <c r="G43" s="72"/>
      <c r="H43" s="183"/>
      <c r="I43" s="236"/>
      <c r="J43" s="257"/>
      <c r="K43" s="259">
        <v>44762</v>
      </c>
      <c r="L43" s="259"/>
      <c r="M43" s="260"/>
      <c r="N43" s="260"/>
    </row>
    <row r="44" spans="1:14" s="252" customFormat="1" ht="30.75" x14ac:dyDescent="0.2">
      <c r="A44" s="284"/>
      <c r="B44" s="253" t="s">
        <v>933</v>
      </c>
      <c r="C44" s="65"/>
      <c r="D44" s="235"/>
      <c r="E44" s="435"/>
      <c r="F44" s="182"/>
      <c r="G44" s="72"/>
      <c r="H44" s="183"/>
      <c r="I44" s="236"/>
      <c r="J44" s="257"/>
      <c r="K44" s="259" t="s">
        <v>934</v>
      </c>
      <c r="L44" s="259"/>
      <c r="M44" s="260"/>
      <c r="N44" s="260"/>
    </row>
    <row r="45" spans="1:14" s="252" customFormat="1" ht="30.75" x14ac:dyDescent="0.2">
      <c r="A45" s="285"/>
      <c r="B45" s="412"/>
      <c r="C45" s="75"/>
      <c r="D45" s="426"/>
      <c r="E45" s="291"/>
      <c r="F45" s="427"/>
      <c r="G45" s="428"/>
      <c r="H45" s="429"/>
      <c r="I45" s="430"/>
      <c r="J45" s="269"/>
      <c r="K45" s="271"/>
      <c r="L45" s="259"/>
      <c r="M45" s="260"/>
      <c r="N45" s="260"/>
    </row>
    <row r="46" spans="1:14" s="252" customFormat="1" ht="30.75" x14ac:dyDescent="0.2">
      <c r="A46" s="284">
        <v>12</v>
      </c>
      <c r="B46" s="243" t="s">
        <v>830</v>
      </c>
      <c r="C46" s="65">
        <v>449400</v>
      </c>
      <c r="D46" s="66">
        <v>406412</v>
      </c>
      <c r="E46" s="458" t="s">
        <v>13</v>
      </c>
      <c r="F46" s="421" t="s">
        <v>110</v>
      </c>
      <c r="G46" s="422">
        <v>392079</v>
      </c>
      <c r="H46" s="421" t="s">
        <v>110</v>
      </c>
      <c r="I46" s="422">
        <v>392079</v>
      </c>
      <c r="J46" s="52" t="s">
        <v>19</v>
      </c>
      <c r="K46" s="259" t="s">
        <v>931</v>
      </c>
      <c r="L46" s="259"/>
      <c r="M46" s="260"/>
      <c r="N46" s="260"/>
    </row>
    <row r="47" spans="1:14" s="252" customFormat="1" ht="30.75" x14ac:dyDescent="0.2">
      <c r="A47" s="284"/>
      <c r="B47" s="419" t="s">
        <v>936</v>
      </c>
      <c r="C47" s="65"/>
      <c r="D47" s="66"/>
      <c r="E47" s="295"/>
      <c r="F47" s="421"/>
      <c r="G47" s="422"/>
      <c r="H47" s="186"/>
      <c r="I47" s="68"/>
      <c r="J47" s="26"/>
      <c r="K47" s="259">
        <v>44761</v>
      </c>
      <c r="L47" s="259"/>
      <c r="M47" s="260"/>
      <c r="N47" s="260"/>
    </row>
    <row r="48" spans="1:14" s="252" customFormat="1" ht="30.75" x14ac:dyDescent="0.2">
      <c r="A48" s="285"/>
      <c r="B48" s="194"/>
      <c r="C48" s="75"/>
      <c r="D48" s="76"/>
      <c r="E48" s="291"/>
      <c r="F48" s="180"/>
      <c r="G48" s="423"/>
      <c r="H48" s="184"/>
      <c r="I48" s="78"/>
      <c r="J48" s="73"/>
      <c r="K48" s="271" t="s">
        <v>937</v>
      </c>
      <c r="L48" s="259"/>
      <c r="M48" s="260"/>
      <c r="N48" s="260"/>
    </row>
    <row r="49" spans="1:14" s="252" customFormat="1" ht="30.75" hidden="1" x14ac:dyDescent="0.2">
      <c r="A49" s="283"/>
      <c r="B49" s="469"/>
      <c r="C49" s="58"/>
      <c r="D49" s="470"/>
      <c r="E49" s="471"/>
      <c r="F49" s="179"/>
      <c r="G49" s="472"/>
      <c r="H49" s="179"/>
      <c r="I49" s="472"/>
      <c r="J49" s="250"/>
      <c r="K49" s="457"/>
      <c r="L49" s="259"/>
      <c r="M49" s="260"/>
      <c r="N49" s="260"/>
    </row>
    <row r="50" spans="1:14" s="252" customFormat="1" ht="30.75" hidden="1" x14ac:dyDescent="0.2">
      <c r="A50" s="284"/>
      <c r="B50" s="419"/>
      <c r="C50" s="65"/>
      <c r="D50" s="66"/>
      <c r="E50" s="290"/>
      <c r="F50" s="178"/>
      <c r="G50" s="68"/>
      <c r="H50" s="186"/>
      <c r="I50" s="68"/>
      <c r="J50" s="64"/>
      <c r="K50" s="259"/>
      <c r="L50" s="259"/>
      <c r="M50" s="260"/>
      <c r="N50" s="260"/>
    </row>
    <row r="51" spans="1:14" s="252" customFormat="1" ht="30.75" hidden="1" x14ac:dyDescent="0.2">
      <c r="A51" s="285"/>
      <c r="B51" s="194"/>
      <c r="C51" s="75"/>
      <c r="D51" s="76"/>
      <c r="E51" s="291"/>
      <c r="F51" s="180"/>
      <c r="G51" s="78"/>
      <c r="H51" s="184"/>
      <c r="I51" s="78"/>
      <c r="J51" s="73"/>
      <c r="K51" s="271"/>
      <c r="L51" s="259"/>
      <c r="M51" s="260"/>
      <c r="N51" s="260"/>
    </row>
    <row r="52" spans="1:14" s="252" customFormat="1" ht="30.75" hidden="1" x14ac:dyDescent="0.2">
      <c r="A52" s="284"/>
      <c r="B52" s="419"/>
      <c r="C52" s="65"/>
      <c r="D52" s="66"/>
      <c r="E52" s="446"/>
      <c r="F52" s="178"/>
      <c r="G52" s="68"/>
      <c r="H52" s="178"/>
      <c r="I52" s="68"/>
      <c r="J52" s="52"/>
      <c r="K52" s="259"/>
      <c r="L52" s="259"/>
      <c r="M52" s="260"/>
      <c r="N52" s="260"/>
    </row>
    <row r="53" spans="1:14" s="252" customFormat="1" ht="30.75" hidden="1" x14ac:dyDescent="0.2">
      <c r="A53" s="284"/>
      <c r="B53" s="419"/>
      <c r="C53" s="65"/>
      <c r="D53" s="66"/>
      <c r="E53" s="290"/>
      <c r="F53" s="178"/>
      <c r="G53" s="68"/>
      <c r="H53" s="186"/>
      <c r="I53" s="68"/>
      <c r="J53" s="64"/>
      <c r="K53" s="259"/>
      <c r="L53" s="259"/>
      <c r="M53" s="260"/>
      <c r="N53" s="260"/>
    </row>
    <row r="54" spans="1:14" s="252" customFormat="1" ht="30.75" hidden="1" x14ac:dyDescent="0.2">
      <c r="A54" s="285"/>
      <c r="B54" s="194"/>
      <c r="C54" s="75"/>
      <c r="D54" s="76"/>
      <c r="E54" s="291"/>
      <c r="F54" s="180"/>
      <c r="G54" s="78"/>
      <c r="H54" s="184"/>
      <c r="I54" s="78"/>
      <c r="J54" s="73"/>
      <c r="K54" s="271"/>
      <c r="L54" s="259"/>
      <c r="M54" s="260"/>
      <c r="N54" s="260"/>
    </row>
    <row r="55" spans="1:14" s="252" customFormat="1" ht="30.75" hidden="1" x14ac:dyDescent="0.2">
      <c r="A55" s="284"/>
      <c r="B55" s="419"/>
      <c r="C55" s="65"/>
      <c r="D55" s="66"/>
      <c r="E55" s="446"/>
      <c r="F55" s="183"/>
      <c r="G55" s="68"/>
      <c r="H55" s="183"/>
      <c r="I55" s="68"/>
      <c r="J55" s="52"/>
      <c r="K55" s="259"/>
      <c r="L55" s="259"/>
      <c r="M55" s="260"/>
      <c r="N55" s="260"/>
    </row>
    <row r="56" spans="1:14" s="252" customFormat="1" ht="30.75" hidden="1" x14ac:dyDescent="0.2">
      <c r="A56" s="284"/>
      <c r="B56" s="419"/>
      <c r="C56" s="65"/>
      <c r="D56" s="66"/>
      <c r="E56" s="290"/>
      <c r="F56" s="178"/>
      <c r="G56" s="68"/>
      <c r="H56" s="186"/>
      <c r="I56" s="68"/>
      <c r="J56" s="64"/>
      <c r="K56" s="259"/>
      <c r="L56" s="259"/>
      <c r="M56" s="260"/>
      <c r="N56" s="260"/>
    </row>
    <row r="57" spans="1:14" s="252" customFormat="1" ht="30.75" hidden="1" x14ac:dyDescent="0.2">
      <c r="A57" s="285"/>
      <c r="B57" s="194"/>
      <c r="C57" s="75"/>
      <c r="D57" s="76"/>
      <c r="E57" s="291"/>
      <c r="F57" s="180"/>
      <c r="G57" s="78"/>
      <c r="H57" s="184"/>
      <c r="I57" s="78"/>
      <c r="J57" s="73"/>
      <c r="K57" s="271"/>
      <c r="L57" s="259"/>
      <c r="M57" s="260"/>
      <c r="N57" s="260"/>
    </row>
    <row r="58" spans="1:14" hidden="1" x14ac:dyDescent="0.2">
      <c r="A58" s="284"/>
      <c r="B58" s="419"/>
      <c r="C58" s="65"/>
      <c r="D58" s="66"/>
      <c r="E58" s="290"/>
      <c r="F58" s="178"/>
      <c r="G58" s="68"/>
      <c r="H58" s="186"/>
      <c r="I58" s="68"/>
      <c r="J58" s="64"/>
      <c r="K58" s="259"/>
    </row>
    <row r="59" spans="1:14" hidden="1" x14ac:dyDescent="0.2">
      <c r="A59" s="284"/>
      <c r="B59" s="419"/>
      <c r="C59" s="65"/>
      <c r="D59" s="66"/>
      <c r="E59" s="290"/>
      <c r="F59" s="178"/>
      <c r="G59" s="68"/>
      <c r="H59" s="186"/>
      <c r="I59" s="68"/>
      <c r="J59" s="64"/>
      <c r="K59" s="259"/>
    </row>
    <row r="60" spans="1:14" hidden="1" x14ac:dyDescent="0.2">
      <c r="A60" s="285"/>
      <c r="B60" s="194"/>
      <c r="C60" s="75"/>
      <c r="D60" s="76"/>
      <c r="E60" s="291"/>
      <c r="F60" s="180"/>
      <c r="G60" s="78"/>
      <c r="H60" s="184"/>
      <c r="I60" s="78"/>
      <c r="J60" s="73"/>
      <c r="K60" s="271"/>
    </row>
    <row r="61" spans="1:14" hidden="1" x14ac:dyDescent="0.25">
      <c r="A61" s="284"/>
      <c r="B61" s="419"/>
      <c r="C61" s="65"/>
      <c r="D61" s="66"/>
      <c r="E61" s="293"/>
      <c r="F61" s="421"/>
      <c r="G61" s="68"/>
      <c r="H61" s="421"/>
      <c r="I61" s="68"/>
      <c r="J61" s="52"/>
      <c r="K61" s="53"/>
    </row>
    <row r="62" spans="1:14" hidden="1" x14ac:dyDescent="0.2">
      <c r="A62" s="284"/>
      <c r="B62" s="419"/>
      <c r="C62" s="65"/>
      <c r="D62" s="66"/>
      <c r="E62" s="290"/>
      <c r="F62" s="186"/>
      <c r="G62" s="68"/>
      <c r="H62" s="186"/>
      <c r="I62" s="68"/>
      <c r="J62" s="64"/>
      <c r="K62" s="39"/>
    </row>
    <row r="63" spans="1:14" hidden="1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271"/>
    </row>
    <row r="64" spans="1:14" ht="21.75" thickBot="1" x14ac:dyDescent="0.25">
      <c r="C64" s="349">
        <f>SUM(C7:C63)</f>
        <v>17503348.899999999</v>
      </c>
      <c r="I64" s="349">
        <f>SUM(I7:I63)</f>
        <v>13524344.4</v>
      </c>
    </row>
    <row r="65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3" max="16383" man="1"/>
    <brk id="41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82653F-FE21-4D4C-BD77-0BD7E8C6CBB2}">
          <x14:formula1>
            <xm:f>ชื่อหมวด!$B$2:$B$24</xm:f>
          </x14:formula1>
          <xm:sqref>L7:L57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F1AA-586C-4B62-9FB1-0DC3B76F6275}">
  <dimension ref="A1:N65"/>
  <sheetViews>
    <sheetView zoomScaleNormal="100" zoomScaleSheetLayoutView="10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I25" sqref="I25"/>
    </sheetView>
  </sheetViews>
  <sheetFormatPr defaultColWidth="8.25" defaultRowHeight="21" x14ac:dyDescent="0.2"/>
  <cols>
    <col min="1" max="1" width="4.25" style="286" customWidth="1"/>
    <col min="2" max="2" width="46.75" style="94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5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939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938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37.5" x14ac:dyDescent="0.2">
      <c r="A6" s="546"/>
      <c r="B6" s="536"/>
      <c r="C6" s="532"/>
      <c r="D6" s="534"/>
      <c r="E6" s="541"/>
      <c r="F6" s="486" t="s">
        <v>9</v>
      </c>
      <c r="G6" s="219" t="s">
        <v>69</v>
      </c>
      <c r="H6" s="485" t="s">
        <v>10</v>
      </c>
      <c r="I6" s="484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1.5" x14ac:dyDescent="0.25">
      <c r="A7" s="242">
        <v>1</v>
      </c>
      <c r="B7" s="253" t="s">
        <v>830</v>
      </c>
      <c r="C7" s="244">
        <v>321000</v>
      </c>
      <c r="D7" s="245">
        <v>296408</v>
      </c>
      <c r="E7" s="458" t="s">
        <v>13</v>
      </c>
      <c r="F7" s="248" t="s">
        <v>204</v>
      </c>
      <c r="G7" s="247">
        <v>285957</v>
      </c>
      <c r="H7" s="248" t="s">
        <v>204</v>
      </c>
      <c r="I7" s="247">
        <v>285957</v>
      </c>
      <c r="J7" s="52" t="s">
        <v>19</v>
      </c>
      <c r="K7" s="53" t="s">
        <v>941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940</v>
      </c>
      <c r="C8" s="254"/>
      <c r="D8" s="255"/>
      <c r="E8" s="242"/>
      <c r="F8" s="248"/>
      <c r="G8" s="256"/>
      <c r="H8" s="257"/>
      <c r="I8" s="258"/>
      <c r="J8" s="242"/>
      <c r="K8" s="259">
        <v>44774</v>
      </c>
      <c r="L8" s="259"/>
      <c r="M8" s="260"/>
      <c r="N8" s="260"/>
    </row>
    <row r="9" spans="1:14" s="252" customFormat="1" ht="30.75" x14ac:dyDescent="0.2">
      <c r="A9" s="262"/>
      <c r="B9" s="412"/>
      <c r="C9" s="264"/>
      <c r="D9" s="265"/>
      <c r="E9" s="266"/>
      <c r="F9" s="267"/>
      <c r="G9" s="268"/>
      <c r="H9" s="269"/>
      <c r="I9" s="270"/>
      <c r="J9" s="262"/>
      <c r="K9" s="271" t="s">
        <v>942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654</v>
      </c>
      <c r="C10" s="254">
        <v>499904</v>
      </c>
      <c r="D10" s="255">
        <v>494036</v>
      </c>
      <c r="E10" s="458" t="s">
        <v>13</v>
      </c>
      <c r="F10" s="451" t="s">
        <v>207</v>
      </c>
      <c r="G10" s="249">
        <v>476677</v>
      </c>
      <c r="H10" s="451" t="s">
        <v>207</v>
      </c>
      <c r="I10" s="249">
        <v>476677</v>
      </c>
      <c r="J10" s="52" t="s">
        <v>19</v>
      </c>
      <c r="K10" s="53" t="s">
        <v>943</v>
      </c>
      <c r="L10" s="259"/>
      <c r="M10" s="260"/>
      <c r="N10" s="260"/>
    </row>
    <row r="11" spans="1:14" s="252" customFormat="1" ht="30.75" x14ac:dyDescent="0.2">
      <c r="A11" s="242"/>
      <c r="B11" s="253" t="s">
        <v>945</v>
      </c>
      <c r="C11" s="254"/>
      <c r="D11" s="255"/>
      <c r="E11" s="347"/>
      <c r="F11" s="248"/>
      <c r="G11" s="249"/>
      <c r="H11" s="248"/>
      <c r="I11" s="258"/>
      <c r="J11" s="52"/>
      <c r="K11" s="259">
        <v>44774</v>
      </c>
      <c r="L11" s="259"/>
      <c r="M11" s="260"/>
      <c r="N11" s="260"/>
    </row>
    <row r="12" spans="1:14" s="252" customFormat="1" ht="30.75" x14ac:dyDescent="0.2">
      <c r="A12" s="262"/>
      <c r="B12" s="412" t="s">
        <v>944</v>
      </c>
      <c r="C12" s="264"/>
      <c r="D12" s="265"/>
      <c r="E12" s="441"/>
      <c r="F12" s="267"/>
      <c r="G12" s="268"/>
      <c r="H12" s="267"/>
      <c r="I12" s="270"/>
      <c r="J12" s="181"/>
      <c r="K12" s="271" t="s">
        <v>946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654</v>
      </c>
      <c r="C13" s="254">
        <v>4494000</v>
      </c>
      <c r="D13" s="255">
        <v>4199780</v>
      </c>
      <c r="E13" s="480" t="s">
        <v>171</v>
      </c>
      <c r="F13" s="451" t="s">
        <v>119</v>
      </c>
      <c r="G13" s="277">
        <v>4199000</v>
      </c>
      <c r="H13" s="248" t="s">
        <v>210</v>
      </c>
      <c r="I13" s="277">
        <v>3990253</v>
      </c>
      <c r="J13" s="52" t="s">
        <v>48</v>
      </c>
      <c r="K13" s="259" t="s">
        <v>948</v>
      </c>
      <c r="L13" s="259"/>
      <c r="M13" s="260"/>
      <c r="N13" s="260"/>
    </row>
    <row r="14" spans="1:14" s="252" customFormat="1" ht="30.75" x14ac:dyDescent="0.2">
      <c r="A14" s="242"/>
      <c r="B14" s="253" t="s">
        <v>947</v>
      </c>
      <c r="C14" s="254"/>
      <c r="D14" s="255"/>
      <c r="E14" s="481"/>
      <c r="F14" s="248" t="s">
        <v>110</v>
      </c>
      <c r="G14" s="277">
        <v>4493000</v>
      </c>
      <c r="H14" s="248"/>
      <c r="I14" s="258"/>
      <c r="J14" s="436"/>
      <c r="K14" s="259">
        <v>44776</v>
      </c>
      <c r="L14" s="259"/>
      <c r="M14" s="260"/>
      <c r="N14" s="260"/>
    </row>
    <row r="15" spans="1:14" s="252" customFormat="1" ht="30.75" x14ac:dyDescent="0.2">
      <c r="A15" s="242"/>
      <c r="B15" s="253" t="s">
        <v>949</v>
      </c>
      <c r="C15" s="254"/>
      <c r="D15" s="255"/>
      <c r="E15" s="481"/>
      <c r="F15" s="248" t="s">
        <v>115</v>
      </c>
      <c r="G15" s="277">
        <v>4190000</v>
      </c>
      <c r="H15" s="248"/>
      <c r="I15" s="258"/>
      <c r="J15" s="436"/>
      <c r="K15" s="259" t="s">
        <v>950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479"/>
      <c r="F16" s="267" t="s">
        <v>210</v>
      </c>
      <c r="G16" s="418">
        <v>4076786.06</v>
      </c>
      <c r="H16" s="267"/>
      <c r="I16" s="270"/>
      <c r="J16" s="483"/>
      <c r="K16" s="271"/>
      <c r="L16" s="259"/>
      <c r="M16" s="260"/>
      <c r="N16" s="260"/>
    </row>
    <row r="17" spans="1:14" s="252" customFormat="1" ht="30.75" x14ac:dyDescent="0.2">
      <c r="A17" s="282">
        <v>4</v>
      </c>
      <c r="B17" s="243" t="s">
        <v>951</v>
      </c>
      <c r="C17" s="244">
        <v>5752320</v>
      </c>
      <c r="D17" s="245">
        <v>4622400</v>
      </c>
      <c r="E17" s="480" t="s">
        <v>342</v>
      </c>
      <c r="F17" s="455" t="s">
        <v>954</v>
      </c>
      <c r="G17" s="456">
        <v>4622400</v>
      </c>
      <c r="H17" s="248" t="s">
        <v>955</v>
      </c>
      <c r="I17" s="456">
        <v>4596720</v>
      </c>
      <c r="J17" s="52" t="s">
        <v>48</v>
      </c>
      <c r="K17" s="457" t="s">
        <v>953</v>
      </c>
      <c r="L17" s="259"/>
      <c r="M17" s="260"/>
      <c r="N17" s="260"/>
    </row>
    <row r="18" spans="1:14" s="252" customFormat="1" ht="30.75" x14ac:dyDescent="0.2">
      <c r="A18" s="242"/>
      <c r="B18" s="253" t="s">
        <v>952</v>
      </c>
      <c r="C18" s="254"/>
      <c r="D18" s="273"/>
      <c r="E18" s="481" t="s">
        <v>841</v>
      </c>
      <c r="F18" s="248" t="s">
        <v>955</v>
      </c>
      <c r="G18" s="277">
        <v>4596720</v>
      </c>
      <c r="H18" s="248"/>
      <c r="I18" s="277"/>
      <c r="J18" s="436" t="s">
        <v>175</v>
      </c>
      <c r="K18" s="259">
        <v>44778</v>
      </c>
      <c r="L18" s="259"/>
      <c r="M18" s="260"/>
      <c r="N18" s="260"/>
    </row>
    <row r="19" spans="1:14" s="252" customFormat="1" ht="30.75" x14ac:dyDescent="0.2">
      <c r="A19" s="262"/>
      <c r="B19" s="412"/>
      <c r="C19" s="264"/>
      <c r="D19" s="417"/>
      <c r="E19" s="481" t="s">
        <v>299</v>
      </c>
      <c r="F19" s="267"/>
      <c r="G19" s="418"/>
      <c r="H19" s="267"/>
      <c r="I19" s="418"/>
      <c r="J19" s="269"/>
      <c r="K19" s="271" t="s">
        <v>956</v>
      </c>
      <c r="L19" s="259"/>
      <c r="M19" s="260"/>
      <c r="N19" s="260"/>
    </row>
    <row r="20" spans="1:14" s="252" customFormat="1" ht="30.75" x14ac:dyDescent="0.2">
      <c r="A20" s="282">
        <v>5</v>
      </c>
      <c r="B20" s="253" t="s">
        <v>830</v>
      </c>
      <c r="C20" s="28">
        <v>353100</v>
      </c>
      <c r="D20" s="80">
        <v>312166</v>
      </c>
      <c r="E20" s="458" t="s">
        <v>13</v>
      </c>
      <c r="F20" s="248" t="s">
        <v>195</v>
      </c>
      <c r="G20" s="456">
        <v>301247</v>
      </c>
      <c r="H20" s="248" t="s">
        <v>195</v>
      </c>
      <c r="I20" s="456">
        <v>301247</v>
      </c>
      <c r="J20" s="52" t="s">
        <v>19</v>
      </c>
      <c r="K20" s="457" t="s">
        <v>959</v>
      </c>
      <c r="L20" s="259"/>
      <c r="M20" s="260"/>
      <c r="N20" s="260"/>
    </row>
    <row r="21" spans="1:14" s="252" customFormat="1" ht="30.75" x14ac:dyDescent="0.2">
      <c r="A21" s="242"/>
      <c r="B21" s="253" t="s">
        <v>957</v>
      </c>
      <c r="C21" s="35"/>
      <c r="D21" s="36"/>
      <c r="E21" s="293"/>
      <c r="F21" s="178"/>
      <c r="G21" s="41"/>
      <c r="H21" s="178"/>
      <c r="I21" s="83"/>
      <c r="J21" s="52"/>
      <c r="K21" s="259">
        <v>44777</v>
      </c>
      <c r="L21" s="259"/>
      <c r="M21" s="260"/>
      <c r="N21" s="260"/>
    </row>
    <row r="22" spans="1:14" s="252" customFormat="1" ht="30.75" x14ac:dyDescent="0.2">
      <c r="A22" s="242"/>
      <c r="B22" s="253" t="s">
        <v>958</v>
      </c>
      <c r="C22" s="35"/>
      <c r="D22" s="36"/>
      <c r="E22" s="293"/>
      <c r="F22" s="178"/>
      <c r="G22" s="41"/>
      <c r="H22" s="178"/>
      <c r="I22" s="83"/>
      <c r="J22" s="52"/>
      <c r="K22" s="259" t="s">
        <v>960</v>
      </c>
      <c r="L22" s="259"/>
      <c r="M22" s="260"/>
      <c r="N22" s="260"/>
    </row>
    <row r="23" spans="1:14" s="252" customFormat="1" ht="30.75" x14ac:dyDescent="0.2">
      <c r="A23" s="262"/>
      <c r="B23" s="412" t="s">
        <v>588</v>
      </c>
      <c r="C23" s="45"/>
      <c r="D23" s="46"/>
      <c r="E23" s="262"/>
      <c r="F23" s="180"/>
      <c r="G23" s="443"/>
      <c r="H23" s="181"/>
      <c r="I23" s="49"/>
      <c r="J23" s="43"/>
      <c r="K23" s="271"/>
      <c r="L23" s="259"/>
      <c r="M23" s="260"/>
      <c r="N23" s="260"/>
    </row>
    <row r="24" spans="1:14" s="252" customFormat="1" ht="30.75" x14ac:dyDescent="0.2">
      <c r="A24" s="284">
        <v>6</v>
      </c>
      <c r="B24" s="243" t="s">
        <v>962</v>
      </c>
      <c r="C24" s="65">
        <v>11449</v>
      </c>
      <c r="D24" s="36">
        <v>11449</v>
      </c>
      <c r="E24" s="458" t="s">
        <v>13</v>
      </c>
      <c r="F24" s="183" t="s">
        <v>849</v>
      </c>
      <c r="G24" s="72">
        <v>11449</v>
      </c>
      <c r="H24" s="183" t="s">
        <v>849</v>
      </c>
      <c r="I24" s="72">
        <v>11449</v>
      </c>
      <c r="J24" s="52" t="s">
        <v>19</v>
      </c>
      <c r="K24" s="354">
        <v>3300055180</v>
      </c>
      <c r="L24" s="259"/>
      <c r="M24" s="260"/>
      <c r="N24" s="260"/>
    </row>
    <row r="25" spans="1:14" s="252" customFormat="1" ht="30.75" x14ac:dyDescent="0.2">
      <c r="A25" s="284"/>
      <c r="B25" s="253" t="s">
        <v>966</v>
      </c>
      <c r="C25" s="65"/>
      <c r="D25" s="66"/>
      <c r="E25" s="284"/>
      <c r="F25" s="183"/>
      <c r="G25" s="67"/>
      <c r="H25" s="186"/>
      <c r="I25" s="68"/>
      <c r="J25" s="64"/>
      <c r="K25" s="39">
        <v>44782</v>
      </c>
      <c r="L25" s="259"/>
      <c r="M25" s="260"/>
      <c r="N25" s="260"/>
    </row>
    <row r="26" spans="1:14" s="252" customFormat="1" ht="30.75" x14ac:dyDescent="0.2">
      <c r="A26" s="285"/>
      <c r="B26" s="412"/>
      <c r="C26" s="75"/>
      <c r="D26" s="76"/>
      <c r="E26" s="291"/>
      <c r="F26" s="429"/>
      <c r="G26" s="428"/>
      <c r="H26" s="184"/>
      <c r="I26" s="78"/>
      <c r="J26" s="73"/>
      <c r="K26" s="271" t="s">
        <v>961</v>
      </c>
      <c r="L26" s="259"/>
      <c r="M26" s="260"/>
      <c r="N26" s="260"/>
    </row>
    <row r="27" spans="1:14" s="252" customFormat="1" ht="31.5" customHeight="1" x14ac:dyDescent="0.2">
      <c r="A27" s="242">
        <v>7</v>
      </c>
      <c r="B27" s="243" t="s">
        <v>963</v>
      </c>
      <c r="C27" s="254">
        <v>24610</v>
      </c>
      <c r="D27" s="255">
        <v>24610</v>
      </c>
      <c r="E27" s="458" t="s">
        <v>13</v>
      </c>
      <c r="F27" s="461" t="s">
        <v>159</v>
      </c>
      <c r="G27" s="249">
        <v>24610</v>
      </c>
      <c r="H27" s="461" t="s">
        <v>159</v>
      </c>
      <c r="I27" s="249">
        <v>24610</v>
      </c>
      <c r="J27" s="52" t="s">
        <v>19</v>
      </c>
      <c r="K27" s="354">
        <v>3300055181</v>
      </c>
      <c r="L27" s="259"/>
      <c r="M27" s="260"/>
      <c r="N27" s="260"/>
    </row>
    <row r="28" spans="1:14" s="252" customFormat="1" ht="25.5" customHeight="1" x14ac:dyDescent="0.2">
      <c r="A28" s="242"/>
      <c r="B28" s="253" t="s">
        <v>965</v>
      </c>
      <c r="C28" s="254"/>
      <c r="D28" s="255"/>
      <c r="E28" s="450"/>
      <c r="F28" s="460"/>
      <c r="G28" s="249"/>
      <c r="H28" s="460"/>
      <c r="I28" s="277"/>
      <c r="J28" s="436"/>
      <c r="K28" s="259">
        <v>44782</v>
      </c>
      <c r="L28" s="259"/>
      <c r="M28" s="260"/>
      <c r="N28" s="260"/>
    </row>
    <row r="29" spans="1:14" s="252" customFormat="1" ht="30.75" x14ac:dyDescent="0.2">
      <c r="A29" s="262"/>
      <c r="B29" s="412"/>
      <c r="C29" s="264"/>
      <c r="D29" s="265"/>
      <c r="E29" s="266"/>
      <c r="F29" s="267"/>
      <c r="G29" s="268"/>
      <c r="H29" s="269"/>
      <c r="I29" s="270"/>
      <c r="J29" s="262"/>
      <c r="K29" s="271" t="s">
        <v>964</v>
      </c>
      <c r="L29" s="259"/>
      <c r="M29" s="260"/>
      <c r="N29" s="260"/>
    </row>
    <row r="30" spans="1:14" s="252" customFormat="1" ht="30.75" x14ac:dyDescent="0.2">
      <c r="A30" s="242">
        <v>8</v>
      </c>
      <c r="B30" s="243" t="s">
        <v>830</v>
      </c>
      <c r="C30" s="254">
        <v>235400</v>
      </c>
      <c r="D30" s="255">
        <v>210120</v>
      </c>
      <c r="E30" s="458" t="s">
        <v>13</v>
      </c>
      <c r="F30" s="461" t="s">
        <v>421</v>
      </c>
      <c r="G30" s="249" t="s">
        <v>969</v>
      </c>
      <c r="H30" s="461" t="s">
        <v>421</v>
      </c>
      <c r="I30" s="249" t="s">
        <v>969</v>
      </c>
      <c r="J30" s="52" t="s">
        <v>19</v>
      </c>
      <c r="K30" s="259" t="s">
        <v>968</v>
      </c>
      <c r="L30" s="259"/>
      <c r="M30" s="260"/>
      <c r="N30" s="260"/>
    </row>
    <row r="31" spans="1:14" s="252" customFormat="1" ht="30.75" x14ac:dyDescent="0.2">
      <c r="A31" s="242"/>
      <c r="B31" s="253" t="s">
        <v>967</v>
      </c>
      <c r="C31" s="254"/>
      <c r="D31" s="255"/>
      <c r="E31" s="450"/>
      <c r="F31" s="460"/>
      <c r="G31" s="249"/>
      <c r="H31" s="460"/>
      <c r="I31" s="277"/>
      <c r="J31" s="436"/>
      <c r="K31" s="259">
        <v>44783</v>
      </c>
      <c r="L31" s="259"/>
      <c r="M31" s="260"/>
      <c r="N31" s="260"/>
    </row>
    <row r="32" spans="1:14" s="252" customFormat="1" ht="30.75" x14ac:dyDescent="0.2">
      <c r="A32" s="262"/>
      <c r="B32" s="412"/>
      <c r="C32" s="264"/>
      <c r="D32" s="265"/>
      <c r="E32" s="479"/>
      <c r="F32" s="429"/>
      <c r="G32" s="268"/>
      <c r="H32" s="429"/>
      <c r="I32" s="418"/>
      <c r="J32" s="269"/>
      <c r="K32" s="271" t="s">
        <v>970</v>
      </c>
      <c r="L32" s="259"/>
      <c r="M32" s="260"/>
      <c r="N32" s="260"/>
    </row>
    <row r="33" spans="1:14" s="252" customFormat="1" ht="31.5" x14ac:dyDescent="0.2">
      <c r="A33" s="242">
        <v>9</v>
      </c>
      <c r="B33" s="419" t="s">
        <v>476</v>
      </c>
      <c r="C33" s="254">
        <v>16999946</v>
      </c>
      <c r="D33" s="255">
        <v>16699735</v>
      </c>
      <c r="E33" s="491" t="s">
        <v>342</v>
      </c>
      <c r="F33" s="462" t="s">
        <v>204</v>
      </c>
      <c r="G33" s="249">
        <v>12499000</v>
      </c>
      <c r="H33" s="460" t="s">
        <v>96</v>
      </c>
      <c r="I33" s="249">
        <v>12498700</v>
      </c>
      <c r="J33" s="52" t="s">
        <v>48</v>
      </c>
      <c r="K33" s="259" t="s">
        <v>971</v>
      </c>
      <c r="L33" s="259"/>
      <c r="M33" s="260"/>
      <c r="N33" s="260"/>
    </row>
    <row r="34" spans="1:14" s="252" customFormat="1" ht="30.75" x14ac:dyDescent="0.2">
      <c r="A34" s="242"/>
      <c r="B34" s="419" t="s">
        <v>972</v>
      </c>
      <c r="C34" s="254"/>
      <c r="D34" s="255"/>
      <c r="E34" s="481" t="s">
        <v>841</v>
      </c>
      <c r="F34" s="460" t="s">
        <v>96</v>
      </c>
      <c r="G34" s="249">
        <v>12498700</v>
      </c>
      <c r="H34" s="460"/>
      <c r="I34" s="277"/>
      <c r="J34" s="436" t="s">
        <v>175</v>
      </c>
      <c r="K34" s="259">
        <v>44783</v>
      </c>
      <c r="L34" s="259"/>
      <c r="M34" s="260"/>
      <c r="N34" s="260"/>
    </row>
    <row r="35" spans="1:14" s="252" customFormat="1" ht="30.75" x14ac:dyDescent="0.2">
      <c r="A35" s="242"/>
      <c r="B35" s="253" t="s">
        <v>77</v>
      </c>
      <c r="C35" s="254"/>
      <c r="D35" s="255"/>
      <c r="E35" s="481" t="s">
        <v>299</v>
      </c>
      <c r="F35" s="183" t="s">
        <v>207</v>
      </c>
      <c r="G35" s="249">
        <v>15589000</v>
      </c>
      <c r="H35" s="183"/>
      <c r="I35" s="277"/>
      <c r="J35" s="257"/>
      <c r="K35" s="259" t="s">
        <v>973</v>
      </c>
      <c r="L35" s="259"/>
      <c r="M35" s="260"/>
      <c r="N35" s="260"/>
    </row>
    <row r="36" spans="1:14" s="252" customFormat="1" ht="30.75" x14ac:dyDescent="0.2">
      <c r="A36" s="242"/>
      <c r="B36" s="253"/>
      <c r="C36" s="254"/>
      <c r="D36" s="255"/>
      <c r="E36" s="487"/>
      <c r="F36" s="183" t="s">
        <v>853</v>
      </c>
      <c r="G36" s="249">
        <v>13780000</v>
      </c>
      <c r="H36" s="183"/>
      <c r="I36" s="277"/>
      <c r="J36" s="257"/>
      <c r="K36" s="259"/>
      <c r="L36" s="259"/>
      <c r="M36" s="260"/>
      <c r="N36" s="260"/>
    </row>
    <row r="37" spans="1:14" s="252" customFormat="1" ht="30.75" x14ac:dyDescent="0.2">
      <c r="A37" s="242"/>
      <c r="B37" s="253"/>
      <c r="C37" s="254"/>
      <c r="D37" s="255"/>
      <c r="E37" s="487"/>
      <c r="F37" s="183" t="s">
        <v>184</v>
      </c>
      <c r="G37" s="249">
        <v>13020000</v>
      </c>
      <c r="H37" s="183"/>
      <c r="I37" s="277"/>
      <c r="J37" s="257"/>
      <c r="K37" s="259"/>
      <c r="L37" s="259"/>
      <c r="M37" s="260"/>
      <c r="N37" s="260"/>
    </row>
    <row r="38" spans="1:14" s="252" customFormat="1" ht="30.75" x14ac:dyDescent="0.2">
      <c r="A38" s="262"/>
      <c r="B38" s="412"/>
      <c r="C38" s="264"/>
      <c r="D38" s="265"/>
      <c r="E38" s="266"/>
      <c r="F38" s="267" t="s">
        <v>106</v>
      </c>
      <c r="G38" s="268">
        <v>13188000</v>
      </c>
      <c r="H38" s="269"/>
      <c r="I38" s="270"/>
      <c r="J38" s="262"/>
      <c r="K38" s="271"/>
      <c r="L38" s="259"/>
      <c r="M38" s="260"/>
      <c r="N38" s="260"/>
    </row>
    <row r="39" spans="1:14" s="252" customFormat="1" ht="30.75" x14ac:dyDescent="0.2">
      <c r="A39" s="282">
        <v>10</v>
      </c>
      <c r="B39" s="243" t="s">
        <v>974</v>
      </c>
      <c r="C39" s="463">
        <v>888100</v>
      </c>
      <c r="D39" s="463">
        <v>850599</v>
      </c>
      <c r="E39" s="480" t="s">
        <v>171</v>
      </c>
      <c r="F39" s="455" t="s">
        <v>96</v>
      </c>
      <c r="G39" s="465">
        <v>850599</v>
      </c>
      <c r="H39" s="248" t="s">
        <v>110</v>
      </c>
      <c r="I39" s="465">
        <v>824294</v>
      </c>
      <c r="J39" s="52" t="s">
        <v>48</v>
      </c>
      <c r="K39" s="457" t="s">
        <v>976</v>
      </c>
      <c r="L39" s="259"/>
      <c r="M39" s="260"/>
      <c r="N39" s="260"/>
    </row>
    <row r="40" spans="1:14" s="252" customFormat="1" ht="30.75" x14ac:dyDescent="0.2">
      <c r="A40" s="242"/>
      <c r="B40" s="253" t="s">
        <v>975</v>
      </c>
      <c r="C40" s="255"/>
      <c r="D40" s="255"/>
      <c r="E40" s="481"/>
      <c r="F40" s="248" t="s">
        <v>195</v>
      </c>
      <c r="G40" s="466">
        <v>849000</v>
      </c>
      <c r="H40" s="257"/>
      <c r="I40" s="467"/>
      <c r="J40" s="436"/>
      <c r="K40" s="259">
        <v>44782</v>
      </c>
      <c r="L40" s="259"/>
      <c r="M40" s="260"/>
      <c r="N40" s="260"/>
    </row>
    <row r="41" spans="1:14" s="252" customFormat="1" ht="30.75" x14ac:dyDescent="0.2">
      <c r="A41" s="242"/>
      <c r="B41" s="253"/>
      <c r="C41" s="255"/>
      <c r="D41" s="255"/>
      <c r="E41" s="481"/>
      <c r="F41" s="248" t="s">
        <v>110</v>
      </c>
      <c r="G41" s="466">
        <v>835500</v>
      </c>
      <c r="H41" s="257"/>
      <c r="I41" s="467"/>
      <c r="J41" s="436"/>
      <c r="K41" s="259" t="s">
        <v>977</v>
      </c>
      <c r="L41" s="259"/>
      <c r="M41" s="260"/>
      <c r="N41" s="260"/>
    </row>
    <row r="42" spans="1:14" s="252" customFormat="1" ht="30.75" x14ac:dyDescent="0.2">
      <c r="A42" s="242"/>
      <c r="B42" s="253"/>
      <c r="C42" s="255"/>
      <c r="D42" s="255"/>
      <c r="E42" s="481"/>
      <c r="F42" s="248" t="s">
        <v>208</v>
      </c>
      <c r="G42" s="466">
        <v>849599</v>
      </c>
      <c r="H42" s="257"/>
      <c r="I42" s="467"/>
      <c r="J42" s="436"/>
      <c r="K42" s="259"/>
      <c r="L42" s="259"/>
      <c r="M42" s="260"/>
      <c r="N42" s="260"/>
    </row>
    <row r="43" spans="1:14" s="252" customFormat="1" ht="30.75" x14ac:dyDescent="0.2">
      <c r="A43" s="262"/>
      <c r="B43" s="412"/>
      <c r="C43" s="265"/>
      <c r="D43" s="265"/>
      <c r="E43" s="482"/>
      <c r="F43" s="267" t="s">
        <v>978</v>
      </c>
      <c r="G43" s="468">
        <v>846247</v>
      </c>
      <c r="H43" s="269"/>
      <c r="I43" s="492"/>
      <c r="J43" s="483"/>
      <c r="K43" s="271"/>
      <c r="L43" s="259"/>
      <c r="M43" s="260"/>
      <c r="N43" s="260"/>
    </row>
    <row r="44" spans="1:14" s="252" customFormat="1" ht="30.75" x14ac:dyDescent="0.2">
      <c r="A44" s="284">
        <v>11</v>
      </c>
      <c r="B44" s="253" t="s">
        <v>979</v>
      </c>
      <c r="C44" s="65">
        <v>7704</v>
      </c>
      <c r="D44" s="235">
        <v>7704</v>
      </c>
      <c r="E44" s="449" t="s">
        <v>13</v>
      </c>
      <c r="F44" s="183" t="s">
        <v>982</v>
      </c>
      <c r="G44" s="72">
        <v>7704</v>
      </c>
      <c r="H44" s="183" t="s">
        <v>982</v>
      </c>
      <c r="I44" s="72">
        <v>7704</v>
      </c>
      <c r="J44" s="52" t="s">
        <v>19</v>
      </c>
      <c r="K44" s="354">
        <v>3300055276</v>
      </c>
      <c r="L44" s="259"/>
      <c r="M44" s="260"/>
      <c r="N44" s="260"/>
    </row>
    <row r="45" spans="1:14" s="252" customFormat="1" ht="30.75" x14ac:dyDescent="0.2">
      <c r="A45" s="284"/>
      <c r="B45" s="419" t="s">
        <v>984</v>
      </c>
      <c r="C45" s="65"/>
      <c r="D45" s="235"/>
      <c r="E45" s="295"/>
      <c r="F45" s="182"/>
      <c r="G45" s="72"/>
      <c r="H45" s="183"/>
      <c r="I45" s="236"/>
      <c r="J45" s="257"/>
      <c r="K45" s="259">
        <v>44790</v>
      </c>
      <c r="L45" s="259"/>
      <c r="M45" s="260"/>
      <c r="N45" s="260"/>
    </row>
    <row r="46" spans="1:14" s="252" customFormat="1" ht="30.75" x14ac:dyDescent="0.2">
      <c r="A46" s="285"/>
      <c r="B46" s="412"/>
      <c r="C46" s="75"/>
      <c r="D46" s="426"/>
      <c r="E46" s="442"/>
      <c r="F46" s="427"/>
      <c r="G46" s="428"/>
      <c r="H46" s="429"/>
      <c r="I46" s="430"/>
      <c r="J46" s="269"/>
      <c r="K46" s="271" t="s">
        <v>980</v>
      </c>
      <c r="L46" s="259"/>
      <c r="M46" s="260"/>
      <c r="N46" s="260"/>
    </row>
    <row r="47" spans="1:14" s="252" customFormat="1" ht="30.75" x14ac:dyDescent="0.2">
      <c r="A47" s="284">
        <v>12</v>
      </c>
      <c r="B47" s="253" t="s">
        <v>983</v>
      </c>
      <c r="C47" s="65">
        <v>17120</v>
      </c>
      <c r="D47" s="66">
        <v>12840</v>
      </c>
      <c r="E47" s="449" t="s">
        <v>13</v>
      </c>
      <c r="F47" s="421" t="s">
        <v>986</v>
      </c>
      <c r="G47" s="422">
        <v>12840</v>
      </c>
      <c r="H47" s="421" t="s">
        <v>986</v>
      </c>
      <c r="I47" s="422">
        <v>12840</v>
      </c>
      <c r="J47" s="52" t="s">
        <v>19</v>
      </c>
      <c r="K47" s="354">
        <v>3300055336</v>
      </c>
      <c r="L47" s="259"/>
      <c r="M47" s="260"/>
      <c r="N47" s="260"/>
    </row>
    <row r="48" spans="1:14" s="252" customFormat="1" ht="30.75" x14ac:dyDescent="0.2">
      <c r="A48" s="284"/>
      <c r="B48" s="419" t="s">
        <v>985</v>
      </c>
      <c r="C48" s="65"/>
      <c r="D48" s="66"/>
      <c r="E48" s="295"/>
      <c r="F48" s="421"/>
      <c r="G48" s="422"/>
      <c r="H48" s="186"/>
      <c r="I48" s="68"/>
      <c r="J48" s="26"/>
      <c r="K48" s="259">
        <v>44795</v>
      </c>
      <c r="L48" s="259"/>
      <c r="M48" s="260"/>
      <c r="N48" s="260"/>
    </row>
    <row r="49" spans="1:14" s="252" customFormat="1" ht="30.75" x14ac:dyDescent="0.2">
      <c r="A49" s="285"/>
      <c r="B49" s="194"/>
      <c r="C49" s="75"/>
      <c r="D49" s="76"/>
      <c r="E49" s="291"/>
      <c r="F49" s="180"/>
      <c r="G49" s="423"/>
      <c r="H49" s="184"/>
      <c r="I49" s="78"/>
      <c r="J49" s="73"/>
      <c r="K49" s="271" t="s">
        <v>981</v>
      </c>
      <c r="L49" s="259"/>
      <c r="M49" s="260"/>
      <c r="N49" s="260"/>
    </row>
    <row r="50" spans="1:14" s="252" customFormat="1" ht="31.5" x14ac:dyDescent="0.2">
      <c r="A50" s="283">
        <v>13</v>
      </c>
      <c r="B50" s="243" t="s">
        <v>974</v>
      </c>
      <c r="C50" s="58">
        <v>11769893</v>
      </c>
      <c r="D50" s="470">
        <v>11300303</v>
      </c>
      <c r="E50" s="480" t="s">
        <v>342</v>
      </c>
      <c r="F50" s="179" t="s">
        <v>204</v>
      </c>
      <c r="G50" s="472">
        <v>8129499</v>
      </c>
      <c r="H50" s="178" t="s">
        <v>210</v>
      </c>
      <c r="I50" s="472">
        <v>8118692</v>
      </c>
      <c r="J50" s="52" t="s">
        <v>48</v>
      </c>
      <c r="K50" s="457" t="s">
        <v>987</v>
      </c>
      <c r="L50" s="259"/>
      <c r="M50" s="260"/>
      <c r="N50" s="260"/>
    </row>
    <row r="51" spans="1:14" s="252" customFormat="1" ht="30.75" x14ac:dyDescent="0.2">
      <c r="A51" s="284"/>
      <c r="B51" s="419" t="s">
        <v>988</v>
      </c>
      <c r="C51" s="65"/>
      <c r="D51" s="66"/>
      <c r="E51" s="481" t="s">
        <v>841</v>
      </c>
      <c r="F51" s="178" t="s">
        <v>617</v>
      </c>
      <c r="G51" s="68">
        <v>9123000</v>
      </c>
      <c r="H51" s="186"/>
      <c r="I51" s="68"/>
      <c r="J51" s="436" t="s">
        <v>175</v>
      </c>
      <c r="K51" s="259">
        <v>44802</v>
      </c>
      <c r="L51" s="259"/>
      <c r="M51" s="260"/>
      <c r="N51" s="260"/>
    </row>
    <row r="52" spans="1:14" s="252" customFormat="1" ht="30.75" x14ac:dyDescent="0.2">
      <c r="A52" s="284"/>
      <c r="B52" s="419"/>
      <c r="C52" s="65"/>
      <c r="D52" s="66"/>
      <c r="E52" s="481" t="s">
        <v>299</v>
      </c>
      <c r="F52" s="178" t="s">
        <v>853</v>
      </c>
      <c r="G52" s="68">
        <v>8870000</v>
      </c>
      <c r="H52" s="186"/>
      <c r="I52" s="68"/>
      <c r="J52" s="64"/>
      <c r="K52" s="259" t="s">
        <v>989</v>
      </c>
      <c r="L52" s="259"/>
      <c r="M52" s="260"/>
      <c r="N52" s="260"/>
    </row>
    <row r="53" spans="1:14" s="252" customFormat="1" ht="30.75" x14ac:dyDescent="0.2">
      <c r="A53" s="284"/>
      <c r="B53" s="419"/>
      <c r="C53" s="65"/>
      <c r="D53" s="66"/>
      <c r="E53" s="481"/>
      <c r="F53" s="178" t="s">
        <v>454</v>
      </c>
      <c r="G53" s="68">
        <v>9350000</v>
      </c>
      <c r="H53" s="186"/>
      <c r="I53" s="68"/>
      <c r="J53" s="64"/>
      <c r="K53" s="259"/>
      <c r="L53" s="259"/>
      <c r="M53" s="260"/>
      <c r="N53" s="260"/>
    </row>
    <row r="54" spans="1:14" s="252" customFormat="1" ht="30.75" x14ac:dyDescent="0.2">
      <c r="A54" s="284"/>
      <c r="B54" s="419"/>
      <c r="C54" s="65"/>
      <c r="D54" s="66"/>
      <c r="E54" s="481"/>
      <c r="F54" s="178" t="s">
        <v>210</v>
      </c>
      <c r="G54" s="68">
        <v>8129000</v>
      </c>
      <c r="H54" s="186"/>
      <c r="I54" s="68"/>
      <c r="J54" s="64"/>
      <c r="K54" s="259"/>
      <c r="L54" s="259"/>
      <c r="M54" s="260"/>
      <c r="N54" s="260"/>
    </row>
    <row r="55" spans="1:14" s="252" customFormat="1" ht="30.75" x14ac:dyDescent="0.2">
      <c r="A55" s="285"/>
      <c r="B55" s="194"/>
      <c r="C55" s="75"/>
      <c r="D55" s="76"/>
      <c r="E55" s="482"/>
      <c r="F55" s="180"/>
      <c r="G55" s="78"/>
      <c r="H55" s="184"/>
      <c r="I55" s="78"/>
      <c r="J55" s="73"/>
      <c r="K55" s="271"/>
      <c r="L55" s="259"/>
      <c r="M55" s="260"/>
      <c r="N55" s="260"/>
    </row>
    <row r="56" spans="1:14" s="252" customFormat="1" ht="30.75" x14ac:dyDescent="0.2">
      <c r="A56" s="284">
        <v>14</v>
      </c>
      <c r="B56" s="419" t="s">
        <v>992</v>
      </c>
      <c r="C56" s="65">
        <v>48150</v>
      </c>
      <c r="D56" s="66">
        <v>48150</v>
      </c>
      <c r="E56" s="458" t="s">
        <v>13</v>
      </c>
      <c r="F56" s="178" t="s">
        <v>991</v>
      </c>
      <c r="G56" s="68">
        <v>48150</v>
      </c>
      <c r="H56" s="178" t="s">
        <v>991</v>
      </c>
      <c r="I56" s="68">
        <v>48150</v>
      </c>
      <c r="J56" s="52" t="s">
        <v>19</v>
      </c>
      <c r="K56" s="354">
        <v>3300055504</v>
      </c>
      <c r="L56" s="259"/>
      <c r="M56" s="260"/>
      <c r="N56" s="260"/>
    </row>
    <row r="57" spans="1:14" s="252" customFormat="1" ht="30.75" x14ac:dyDescent="0.2">
      <c r="A57" s="284"/>
      <c r="B57" s="419" t="s">
        <v>993</v>
      </c>
      <c r="C57" s="65"/>
      <c r="D57" s="66"/>
      <c r="E57" s="290"/>
      <c r="F57" s="178"/>
      <c r="G57" s="68"/>
      <c r="H57" s="186"/>
      <c r="I57" s="68"/>
      <c r="J57" s="64"/>
      <c r="K57" s="259">
        <v>44803</v>
      </c>
      <c r="L57" s="259"/>
      <c r="M57" s="260"/>
      <c r="N57" s="260"/>
    </row>
    <row r="58" spans="1:14" s="252" customFormat="1" ht="30.75" x14ac:dyDescent="0.2">
      <c r="A58" s="285"/>
      <c r="B58" s="194"/>
      <c r="C58" s="75"/>
      <c r="D58" s="76"/>
      <c r="E58" s="291"/>
      <c r="F58" s="180"/>
      <c r="G58" s="78"/>
      <c r="H58" s="184"/>
      <c r="I58" s="78"/>
      <c r="J58" s="73"/>
      <c r="K58" s="271" t="s">
        <v>990</v>
      </c>
      <c r="L58" s="259"/>
      <c r="M58" s="260"/>
      <c r="N58" s="260"/>
    </row>
    <row r="59" spans="1:14" s="252" customFormat="1" ht="30.75" x14ac:dyDescent="0.2">
      <c r="A59" s="284">
        <v>15</v>
      </c>
      <c r="B59" s="243" t="s">
        <v>974</v>
      </c>
      <c r="C59" s="65">
        <v>770400</v>
      </c>
      <c r="D59" s="66">
        <v>744352</v>
      </c>
      <c r="E59" s="480" t="s">
        <v>171</v>
      </c>
      <c r="F59" s="183" t="s">
        <v>96</v>
      </c>
      <c r="G59" s="68">
        <v>744352</v>
      </c>
      <c r="H59" s="183" t="s">
        <v>142</v>
      </c>
      <c r="I59" s="68">
        <v>718374</v>
      </c>
      <c r="J59" s="52" t="s">
        <v>48</v>
      </c>
      <c r="K59" s="259" t="s">
        <v>994</v>
      </c>
      <c r="L59" s="259"/>
      <c r="M59" s="260"/>
      <c r="N59" s="260"/>
    </row>
    <row r="60" spans="1:14" s="252" customFormat="1" ht="30.75" x14ac:dyDescent="0.2">
      <c r="A60" s="284"/>
      <c r="B60" s="419" t="s">
        <v>997</v>
      </c>
      <c r="C60" s="65"/>
      <c r="D60" s="66"/>
      <c r="E60" s="290"/>
      <c r="F60" s="178" t="s">
        <v>312</v>
      </c>
      <c r="G60" s="68">
        <v>729464</v>
      </c>
      <c r="H60" s="186"/>
      <c r="I60" s="68"/>
      <c r="J60" s="64"/>
      <c r="K60" s="259">
        <v>44799</v>
      </c>
      <c r="L60" s="259"/>
      <c r="M60" s="260"/>
      <c r="N60" s="260"/>
    </row>
    <row r="61" spans="1:14" s="252" customFormat="1" ht="30.75" x14ac:dyDescent="0.2">
      <c r="A61" s="284"/>
      <c r="B61" s="419" t="s">
        <v>998</v>
      </c>
      <c r="C61" s="65"/>
      <c r="D61" s="66"/>
      <c r="E61" s="290"/>
      <c r="F61" s="178" t="s">
        <v>421</v>
      </c>
      <c r="G61" s="68">
        <v>730000</v>
      </c>
      <c r="H61" s="186"/>
      <c r="I61" s="68"/>
      <c r="J61" s="64"/>
      <c r="K61" s="259" t="s">
        <v>995</v>
      </c>
      <c r="L61" s="259"/>
      <c r="M61" s="260"/>
      <c r="N61" s="260"/>
    </row>
    <row r="62" spans="1:14" s="252" customFormat="1" ht="30.75" x14ac:dyDescent="0.2">
      <c r="A62" s="284"/>
      <c r="B62" s="419"/>
      <c r="C62" s="65"/>
      <c r="D62" s="66"/>
      <c r="E62" s="290"/>
      <c r="F62" s="178" t="s">
        <v>110</v>
      </c>
      <c r="G62" s="68">
        <v>743000</v>
      </c>
      <c r="H62" s="186"/>
      <c r="I62" s="68"/>
      <c r="J62" s="64"/>
      <c r="K62" s="259"/>
      <c r="L62" s="259"/>
      <c r="M62" s="260"/>
      <c r="N62" s="260"/>
    </row>
    <row r="63" spans="1:14" s="252" customFormat="1" ht="30.75" x14ac:dyDescent="0.2">
      <c r="A63" s="285"/>
      <c r="B63" s="194"/>
      <c r="C63" s="75"/>
      <c r="D63" s="76"/>
      <c r="E63" s="291"/>
      <c r="F63" s="180" t="s">
        <v>996</v>
      </c>
      <c r="G63" s="78">
        <v>721277.09</v>
      </c>
      <c r="H63" s="184"/>
      <c r="I63" s="78"/>
      <c r="J63" s="73"/>
      <c r="K63" s="271"/>
      <c r="L63" s="259"/>
      <c r="M63" s="260"/>
      <c r="N63" s="260"/>
    </row>
    <row r="64" spans="1:14" ht="21.75" thickBot="1" x14ac:dyDescent="0.25">
      <c r="C64" s="349">
        <f>SUM(C7:C63)</f>
        <v>42193096</v>
      </c>
      <c r="I64" s="349">
        <f>SUM(I7:I63)</f>
        <v>31915667</v>
      </c>
    </row>
    <row r="65" spans="2:14" s="286" customFormat="1" ht="21.75" thickTop="1" x14ac:dyDescent="0.2">
      <c r="B65" s="94"/>
      <c r="C65" s="21"/>
      <c r="D65" s="21"/>
      <c r="F65" s="94"/>
      <c r="G65" s="95"/>
      <c r="H65" s="188"/>
      <c r="I65" s="96"/>
      <c r="J65" s="21"/>
      <c r="K65" s="21"/>
      <c r="L65" s="21"/>
      <c r="M65" s="21"/>
      <c r="N65" s="21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3" max="16383" man="1"/>
    <brk id="43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0042015-0631-4680-B194-F1CC07933A0B}">
          <x14:formula1>
            <xm:f>ชื่อหมวด!$B$2:$B$24</xm:f>
          </x14:formula1>
          <xm:sqref>L7:L63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3D34-0DC2-43A2-AB88-9C22EB0690D2}">
  <dimension ref="A1:N75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44" sqref="F44"/>
    </sheetView>
  </sheetViews>
  <sheetFormatPr defaultColWidth="8.25" defaultRowHeight="21" x14ac:dyDescent="0.2"/>
  <cols>
    <col min="1" max="1" width="4.25" style="286" customWidth="1"/>
    <col min="2" max="2" width="46.75" style="94" customWidth="1"/>
    <col min="3" max="3" width="11.75" style="21" customWidth="1"/>
    <col min="4" max="4" width="9.75" style="21" bestFit="1" customWidth="1"/>
    <col min="5" max="5" width="10.375" style="286" customWidth="1"/>
    <col min="6" max="6" width="20.125" style="94" bestFit="1" customWidth="1"/>
    <col min="7" max="7" width="11.625" style="95" bestFit="1" customWidth="1"/>
    <col min="8" max="8" width="20.125" style="188" bestFit="1" customWidth="1"/>
    <col min="9" max="9" width="12.375" style="96" customWidth="1"/>
    <col min="10" max="10" width="9.875" style="21" customWidth="1"/>
    <col min="11" max="11" width="14.375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999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1081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37.5" x14ac:dyDescent="0.2">
      <c r="A6" s="546"/>
      <c r="B6" s="536"/>
      <c r="C6" s="532"/>
      <c r="D6" s="534"/>
      <c r="E6" s="541"/>
      <c r="F6" s="490" t="s">
        <v>9</v>
      </c>
      <c r="G6" s="219" t="s">
        <v>69</v>
      </c>
      <c r="H6" s="489" t="s">
        <v>10</v>
      </c>
      <c r="I6" s="488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830</v>
      </c>
      <c r="C7" s="244">
        <v>267500</v>
      </c>
      <c r="D7" s="245">
        <v>226256</v>
      </c>
      <c r="E7" s="458" t="s">
        <v>13</v>
      </c>
      <c r="F7" s="248" t="s">
        <v>1064</v>
      </c>
      <c r="G7" s="247">
        <v>217952</v>
      </c>
      <c r="H7" s="248" t="s">
        <v>1064</v>
      </c>
      <c r="I7" s="247">
        <v>217952</v>
      </c>
      <c r="J7" s="52" t="s">
        <v>19</v>
      </c>
      <c r="K7" s="354" t="s">
        <v>1001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1000</v>
      </c>
      <c r="C8" s="254"/>
      <c r="D8" s="255"/>
      <c r="E8" s="242"/>
      <c r="F8" s="248"/>
      <c r="G8" s="256"/>
      <c r="H8" s="257"/>
      <c r="I8" s="258"/>
      <c r="J8" s="242"/>
      <c r="K8" s="259">
        <v>44805</v>
      </c>
      <c r="L8" s="259"/>
      <c r="M8" s="260"/>
      <c r="N8" s="260"/>
    </row>
    <row r="9" spans="1:14" s="252" customFormat="1" ht="30.75" x14ac:dyDescent="0.2">
      <c r="A9" s="262"/>
      <c r="B9" s="412" t="s">
        <v>1071</v>
      </c>
      <c r="C9" s="264"/>
      <c r="D9" s="265"/>
      <c r="E9" s="266"/>
      <c r="F9" s="267"/>
      <c r="G9" s="268"/>
      <c r="H9" s="269"/>
      <c r="I9" s="270"/>
      <c r="J9" s="262"/>
      <c r="K9" s="271" t="s">
        <v>1002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654</v>
      </c>
      <c r="C10" s="254">
        <v>75970</v>
      </c>
      <c r="D10" s="255">
        <v>75160</v>
      </c>
      <c r="E10" s="458" t="s">
        <v>13</v>
      </c>
      <c r="F10" s="248" t="s">
        <v>1064</v>
      </c>
      <c r="G10" s="249">
        <v>72535</v>
      </c>
      <c r="H10" s="248" t="s">
        <v>1064</v>
      </c>
      <c r="I10" s="249">
        <v>72535</v>
      </c>
      <c r="J10" s="52" t="s">
        <v>19</v>
      </c>
      <c r="K10" s="53" t="s">
        <v>1004</v>
      </c>
      <c r="L10" s="259"/>
      <c r="M10" s="260"/>
      <c r="N10" s="260"/>
    </row>
    <row r="11" spans="1:14" s="252" customFormat="1" ht="30.75" x14ac:dyDescent="0.2">
      <c r="A11" s="242"/>
      <c r="B11" s="253" t="s">
        <v>1003</v>
      </c>
      <c r="C11" s="254"/>
      <c r="D11" s="255"/>
      <c r="E11" s="347"/>
      <c r="F11" s="248"/>
      <c r="G11" s="249"/>
      <c r="H11" s="248"/>
      <c r="I11" s="258"/>
      <c r="J11" s="52"/>
      <c r="K11" s="259">
        <v>44805</v>
      </c>
      <c r="L11" s="259"/>
      <c r="M11" s="260"/>
      <c r="N11" s="260"/>
    </row>
    <row r="12" spans="1:14" s="252" customFormat="1" ht="30.75" x14ac:dyDescent="0.2">
      <c r="A12" s="262"/>
      <c r="B12" s="412" t="s">
        <v>1072</v>
      </c>
      <c r="C12" s="264"/>
      <c r="D12" s="265"/>
      <c r="E12" s="441"/>
      <c r="F12" s="267"/>
      <c r="G12" s="268"/>
      <c r="H12" s="267"/>
      <c r="I12" s="270"/>
      <c r="J12" s="181"/>
      <c r="K12" s="271" t="s">
        <v>1005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1006</v>
      </c>
      <c r="C13" s="254">
        <v>499904</v>
      </c>
      <c r="D13" s="255">
        <v>404794.91</v>
      </c>
      <c r="E13" s="458" t="s">
        <v>13</v>
      </c>
      <c r="F13" s="451" t="s">
        <v>303</v>
      </c>
      <c r="G13" s="277">
        <v>393507.48</v>
      </c>
      <c r="H13" s="451" t="s">
        <v>303</v>
      </c>
      <c r="I13" s="277">
        <v>393507.48</v>
      </c>
      <c r="J13" s="52" t="s">
        <v>19</v>
      </c>
      <c r="K13" s="259" t="s">
        <v>1008</v>
      </c>
      <c r="L13" s="259"/>
      <c r="M13" s="260"/>
      <c r="N13" s="260"/>
    </row>
    <row r="14" spans="1:14" s="252" customFormat="1" ht="30.75" x14ac:dyDescent="0.2">
      <c r="A14" s="242"/>
      <c r="B14" s="253" t="s">
        <v>1007</v>
      </c>
      <c r="C14" s="254"/>
      <c r="D14" s="255"/>
      <c r="E14" s="481"/>
      <c r="F14" s="248"/>
      <c r="G14" s="277"/>
      <c r="H14" s="248"/>
      <c r="I14" s="258"/>
      <c r="J14" s="436"/>
      <c r="K14" s="259">
        <v>44810</v>
      </c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481"/>
      <c r="F15" s="248"/>
      <c r="G15" s="277"/>
      <c r="H15" s="248"/>
      <c r="I15" s="258"/>
      <c r="J15" s="436"/>
      <c r="K15" s="259" t="s">
        <v>1009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479"/>
      <c r="F16" s="267"/>
      <c r="G16" s="418"/>
      <c r="H16" s="267"/>
      <c r="I16" s="270"/>
      <c r="J16" s="483"/>
      <c r="K16" s="271"/>
      <c r="L16" s="259"/>
      <c r="M16" s="260"/>
      <c r="N16" s="260"/>
    </row>
    <row r="17" spans="1:14" s="252" customFormat="1" ht="30.75" x14ac:dyDescent="0.2">
      <c r="A17" s="282">
        <v>4</v>
      </c>
      <c r="B17" s="253" t="s">
        <v>830</v>
      </c>
      <c r="C17" s="244">
        <v>139100</v>
      </c>
      <c r="D17" s="245">
        <v>130772</v>
      </c>
      <c r="E17" s="458" t="s">
        <v>13</v>
      </c>
      <c r="F17" s="455" t="s">
        <v>1013</v>
      </c>
      <c r="G17" s="456">
        <v>126156</v>
      </c>
      <c r="H17" s="455" t="s">
        <v>1013</v>
      </c>
      <c r="I17" s="456">
        <v>126156</v>
      </c>
      <c r="J17" s="52" t="s">
        <v>19</v>
      </c>
      <c r="K17" s="457" t="s">
        <v>1011</v>
      </c>
      <c r="L17" s="259"/>
      <c r="M17" s="260"/>
      <c r="N17" s="260"/>
    </row>
    <row r="18" spans="1:14" s="252" customFormat="1" ht="30.75" x14ac:dyDescent="0.2">
      <c r="A18" s="242"/>
      <c r="B18" s="253" t="s">
        <v>1010</v>
      </c>
      <c r="C18" s="254"/>
      <c r="D18" s="273"/>
      <c r="E18" s="481"/>
      <c r="F18" s="248"/>
      <c r="G18" s="277"/>
      <c r="H18" s="248"/>
      <c r="I18" s="277"/>
      <c r="J18" s="436"/>
      <c r="K18" s="259">
        <v>44810</v>
      </c>
      <c r="L18" s="259"/>
      <c r="M18" s="260"/>
      <c r="N18" s="260"/>
    </row>
    <row r="19" spans="1:14" s="252" customFormat="1" ht="30.75" x14ac:dyDescent="0.2">
      <c r="A19" s="262"/>
      <c r="B19" s="412" t="s">
        <v>1073</v>
      </c>
      <c r="C19" s="264"/>
      <c r="D19" s="417"/>
      <c r="E19" s="481"/>
      <c r="F19" s="267"/>
      <c r="G19" s="418"/>
      <c r="H19" s="267"/>
      <c r="I19" s="418"/>
      <c r="J19" s="269"/>
      <c r="K19" s="271" t="s">
        <v>1012</v>
      </c>
      <c r="L19" s="259"/>
      <c r="M19" s="260"/>
      <c r="N19" s="260"/>
    </row>
    <row r="20" spans="1:14" s="252" customFormat="1" ht="30.75" x14ac:dyDescent="0.2">
      <c r="A20" s="282">
        <v>5</v>
      </c>
      <c r="B20" s="253" t="s">
        <v>830</v>
      </c>
      <c r="C20" s="28">
        <v>267500</v>
      </c>
      <c r="D20" s="80">
        <v>245933</v>
      </c>
      <c r="E20" s="458" t="s">
        <v>13</v>
      </c>
      <c r="F20" s="248" t="s">
        <v>1063</v>
      </c>
      <c r="G20" s="456">
        <v>237299</v>
      </c>
      <c r="H20" s="248" t="s">
        <v>1063</v>
      </c>
      <c r="I20" s="456">
        <v>237299</v>
      </c>
      <c r="J20" s="52" t="s">
        <v>19</v>
      </c>
      <c r="K20" s="457" t="s">
        <v>1015</v>
      </c>
      <c r="L20" s="259"/>
      <c r="M20" s="260"/>
      <c r="N20" s="260"/>
    </row>
    <row r="21" spans="1:14" s="252" customFormat="1" ht="30.75" x14ac:dyDescent="0.2">
      <c r="A21" s="242"/>
      <c r="B21" s="253" t="s">
        <v>1014</v>
      </c>
      <c r="C21" s="35"/>
      <c r="D21" s="36"/>
      <c r="E21" s="293"/>
      <c r="F21" s="178"/>
      <c r="G21" s="41"/>
      <c r="H21" s="178"/>
      <c r="I21" s="83"/>
      <c r="J21" s="52"/>
      <c r="K21" s="259">
        <v>44818</v>
      </c>
      <c r="L21" s="259"/>
      <c r="M21" s="260"/>
      <c r="N21" s="260"/>
    </row>
    <row r="22" spans="1:14" s="252" customFormat="1" ht="30.75" x14ac:dyDescent="0.2">
      <c r="A22" s="242"/>
      <c r="B22" s="253" t="s">
        <v>1075</v>
      </c>
      <c r="C22" s="35"/>
      <c r="D22" s="36"/>
      <c r="E22" s="293"/>
      <c r="F22" s="178"/>
      <c r="G22" s="41"/>
      <c r="H22" s="178"/>
      <c r="I22" s="83"/>
      <c r="J22" s="52"/>
      <c r="K22" s="259" t="s">
        <v>1016</v>
      </c>
      <c r="L22" s="259"/>
      <c r="M22" s="260"/>
      <c r="N22" s="260"/>
    </row>
    <row r="23" spans="1:14" s="252" customFormat="1" ht="30.75" x14ac:dyDescent="0.2">
      <c r="A23" s="262"/>
      <c r="B23" s="412"/>
      <c r="C23" s="45"/>
      <c r="D23" s="46"/>
      <c r="E23" s="262"/>
      <c r="F23" s="180"/>
      <c r="G23" s="443"/>
      <c r="H23" s="181"/>
      <c r="I23" s="49"/>
      <c r="J23" s="43"/>
      <c r="K23" s="271"/>
      <c r="L23" s="259"/>
      <c r="M23" s="260"/>
      <c r="N23" s="260"/>
    </row>
    <row r="24" spans="1:14" s="252" customFormat="1" ht="30.75" x14ac:dyDescent="0.2">
      <c r="A24" s="284">
        <v>6</v>
      </c>
      <c r="B24" s="253" t="s">
        <v>830</v>
      </c>
      <c r="C24" s="65">
        <v>117700</v>
      </c>
      <c r="D24" s="36">
        <v>89080</v>
      </c>
      <c r="E24" s="458" t="s">
        <v>13</v>
      </c>
      <c r="F24" s="183" t="s">
        <v>1018</v>
      </c>
      <c r="G24" s="72">
        <v>85857</v>
      </c>
      <c r="H24" s="183" t="s">
        <v>1018</v>
      </c>
      <c r="I24" s="72">
        <v>85857</v>
      </c>
      <c r="J24" s="52" t="s">
        <v>19</v>
      </c>
      <c r="K24" s="457" t="s">
        <v>1019</v>
      </c>
      <c r="L24" s="259"/>
      <c r="M24" s="260"/>
      <c r="N24" s="260"/>
    </row>
    <row r="25" spans="1:14" s="252" customFormat="1" ht="30.75" x14ac:dyDescent="0.2">
      <c r="A25" s="284"/>
      <c r="B25" s="253" t="s">
        <v>1017</v>
      </c>
      <c r="C25" s="65"/>
      <c r="D25" s="66"/>
      <c r="E25" s="284"/>
      <c r="F25" s="183"/>
      <c r="G25" s="67"/>
      <c r="H25" s="186"/>
      <c r="I25" s="68"/>
      <c r="J25" s="64"/>
      <c r="K25" s="259">
        <v>44823</v>
      </c>
      <c r="L25" s="259"/>
      <c r="M25" s="260"/>
      <c r="N25" s="260"/>
    </row>
    <row r="26" spans="1:14" s="252" customFormat="1" ht="30.75" x14ac:dyDescent="0.2">
      <c r="A26" s="285"/>
      <c r="B26" s="412" t="s">
        <v>1074</v>
      </c>
      <c r="C26" s="75"/>
      <c r="D26" s="76"/>
      <c r="E26" s="291"/>
      <c r="F26" s="429"/>
      <c r="G26" s="428"/>
      <c r="H26" s="184"/>
      <c r="I26" s="78"/>
      <c r="J26" s="73"/>
      <c r="K26" s="271" t="s">
        <v>1020</v>
      </c>
      <c r="L26" s="259"/>
      <c r="M26" s="260"/>
      <c r="N26" s="260"/>
    </row>
    <row r="27" spans="1:14" s="252" customFormat="1" ht="31.5" customHeight="1" x14ac:dyDescent="0.2">
      <c r="A27" s="242">
        <v>7</v>
      </c>
      <c r="B27" s="253" t="s">
        <v>830</v>
      </c>
      <c r="C27" s="254">
        <v>214000</v>
      </c>
      <c r="D27" s="255">
        <v>181349</v>
      </c>
      <c r="E27" s="458" t="s">
        <v>13</v>
      </c>
      <c r="F27" s="461" t="s">
        <v>1062</v>
      </c>
      <c r="G27" s="249">
        <v>174983</v>
      </c>
      <c r="H27" s="461" t="s">
        <v>1062</v>
      </c>
      <c r="I27" s="249">
        <v>174983</v>
      </c>
      <c r="J27" s="52" t="s">
        <v>19</v>
      </c>
      <c r="K27" s="354" t="s">
        <v>1021</v>
      </c>
      <c r="L27" s="259"/>
      <c r="M27" s="260"/>
      <c r="N27" s="260"/>
    </row>
    <row r="28" spans="1:14" s="252" customFormat="1" ht="25.5" customHeight="1" x14ac:dyDescent="0.2">
      <c r="A28" s="242"/>
      <c r="B28" s="253" t="s">
        <v>1070</v>
      </c>
      <c r="C28" s="254"/>
      <c r="D28" s="255"/>
      <c r="E28" s="450"/>
      <c r="F28" s="460"/>
      <c r="G28" s="249"/>
      <c r="H28" s="460"/>
      <c r="I28" s="277"/>
      <c r="J28" s="436"/>
      <c r="K28" s="259">
        <v>44824</v>
      </c>
      <c r="L28" s="259"/>
      <c r="M28" s="260"/>
      <c r="N28" s="260"/>
    </row>
    <row r="29" spans="1:14" s="252" customFormat="1" ht="30.75" x14ac:dyDescent="0.2">
      <c r="A29" s="262"/>
      <c r="B29" s="412"/>
      <c r="C29" s="264"/>
      <c r="D29" s="265"/>
      <c r="E29" s="266"/>
      <c r="F29" s="267"/>
      <c r="G29" s="268"/>
      <c r="H29" s="267"/>
      <c r="I29" s="270"/>
      <c r="J29" s="262"/>
      <c r="K29" s="271" t="s">
        <v>1022</v>
      </c>
      <c r="L29" s="259"/>
      <c r="M29" s="260"/>
      <c r="N29" s="260"/>
    </row>
    <row r="30" spans="1:14" s="252" customFormat="1" ht="30.75" x14ac:dyDescent="0.2">
      <c r="A30" s="242">
        <v>8</v>
      </c>
      <c r="B30" s="243" t="s">
        <v>830</v>
      </c>
      <c r="C30" s="254">
        <v>499690</v>
      </c>
      <c r="D30" s="255">
        <v>496413</v>
      </c>
      <c r="E30" s="458" t="s">
        <v>13</v>
      </c>
      <c r="F30" s="461" t="s">
        <v>889</v>
      </c>
      <c r="G30" s="249">
        <v>479080</v>
      </c>
      <c r="H30" s="461" t="s">
        <v>889</v>
      </c>
      <c r="I30" s="249">
        <v>479080</v>
      </c>
      <c r="J30" s="52" t="s">
        <v>19</v>
      </c>
      <c r="K30" s="259" t="s">
        <v>1025</v>
      </c>
      <c r="L30" s="259"/>
      <c r="M30" s="260"/>
      <c r="N30" s="260"/>
    </row>
    <row r="31" spans="1:14" s="252" customFormat="1" ht="30.75" x14ac:dyDescent="0.2">
      <c r="A31" s="242"/>
      <c r="B31" s="253" t="s">
        <v>1023</v>
      </c>
      <c r="C31" s="254"/>
      <c r="D31" s="255"/>
      <c r="E31" s="450"/>
      <c r="F31" s="460"/>
      <c r="G31" s="249"/>
      <c r="H31" s="460"/>
      <c r="I31" s="277"/>
      <c r="J31" s="436"/>
      <c r="K31" s="259">
        <v>44825</v>
      </c>
      <c r="L31" s="259"/>
      <c r="M31" s="260"/>
      <c r="N31" s="260"/>
    </row>
    <row r="32" spans="1:14" s="252" customFormat="1" ht="30.75" x14ac:dyDescent="0.2">
      <c r="A32" s="262"/>
      <c r="B32" s="412" t="s">
        <v>1024</v>
      </c>
      <c r="C32" s="264"/>
      <c r="D32" s="265"/>
      <c r="E32" s="479"/>
      <c r="F32" s="429"/>
      <c r="G32" s="268"/>
      <c r="H32" s="429"/>
      <c r="I32" s="418"/>
      <c r="J32" s="269"/>
      <c r="K32" s="271" t="s">
        <v>1026</v>
      </c>
      <c r="L32" s="259"/>
      <c r="M32" s="260"/>
      <c r="N32" s="260"/>
    </row>
    <row r="33" spans="1:14" s="252" customFormat="1" ht="30.75" x14ac:dyDescent="0.2">
      <c r="A33" s="242">
        <v>9</v>
      </c>
      <c r="B33" s="419" t="s">
        <v>1027</v>
      </c>
      <c r="C33" s="254">
        <v>203300</v>
      </c>
      <c r="D33" s="255">
        <v>173576</v>
      </c>
      <c r="E33" s="458" t="s">
        <v>13</v>
      </c>
      <c r="F33" s="462" t="s">
        <v>1061</v>
      </c>
      <c r="G33" s="249">
        <v>167477</v>
      </c>
      <c r="H33" s="462" t="s">
        <v>1061</v>
      </c>
      <c r="I33" s="249">
        <v>167477</v>
      </c>
      <c r="J33" s="52" t="s">
        <v>19</v>
      </c>
      <c r="K33" s="259" t="s">
        <v>1029</v>
      </c>
      <c r="L33" s="259"/>
      <c r="M33" s="260"/>
      <c r="N33" s="260"/>
    </row>
    <row r="34" spans="1:14" s="252" customFormat="1" ht="30.75" x14ac:dyDescent="0.2">
      <c r="A34" s="242"/>
      <c r="B34" s="419" t="s">
        <v>1028</v>
      </c>
      <c r="C34" s="254"/>
      <c r="D34" s="255"/>
      <c r="E34" s="481"/>
      <c r="F34" s="460"/>
      <c r="G34" s="249"/>
      <c r="H34" s="460"/>
      <c r="I34" s="277"/>
      <c r="J34" s="436"/>
      <c r="K34" s="259">
        <v>44824</v>
      </c>
      <c r="L34" s="259"/>
      <c r="M34" s="260"/>
      <c r="N34" s="260"/>
    </row>
    <row r="35" spans="1:14" s="252" customFormat="1" ht="30.75" x14ac:dyDescent="0.2">
      <c r="A35" s="242"/>
      <c r="B35" s="253"/>
      <c r="C35" s="254"/>
      <c r="D35" s="255"/>
      <c r="E35" s="481"/>
      <c r="F35" s="183"/>
      <c r="G35" s="249"/>
      <c r="H35" s="183"/>
      <c r="I35" s="277"/>
      <c r="J35" s="257"/>
      <c r="K35" s="259" t="s">
        <v>1030</v>
      </c>
      <c r="L35" s="259"/>
      <c r="M35" s="260"/>
      <c r="N35" s="260"/>
    </row>
    <row r="36" spans="1:14" s="252" customFormat="1" ht="30.75" x14ac:dyDescent="0.2">
      <c r="A36" s="262"/>
      <c r="B36" s="412"/>
      <c r="C36" s="264"/>
      <c r="D36" s="265"/>
      <c r="E36" s="266"/>
      <c r="F36" s="267"/>
      <c r="G36" s="268"/>
      <c r="H36" s="269"/>
      <c r="I36" s="270"/>
      <c r="J36" s="262"/>
      <c r="K36" s="271"/>
      <c r="L36" s="259"/>
      <c r="M36" s="260"/>
      <c r="N36" s="260"/>
    </row>
    <row r="37" spans="1:14" s="252" customFormat="1" ht="31.5" x14ac:dyDescent="0.2">
      <c r="A37" s="282">
        <v>10</v>
      </c>
      <c r="B37" s="419" t="s">
        <v>1027</v>
      </c>
      <c r="C37" s="463">
        <v>278200</v>
      </c>
      <c r="D37" s="463">
        <v>243223</v>
      </c>
      <c r="E37" s="458" t="s">
        <v>13</v>
      </c>
      <c r="F37" s="455" t="s">
        <v>1032</v>
      </c>
      <c r="G37" s="465">
        <v>234684</v>
      </c>
      <c r="H37" s="455" t="s">
        <v>1032</v>
      </c>
      <c r="I37" s="465">
        <v>234684</v>
      </c>
      <c r="J37" s="52" t="s">
        <v>19</v>
      </c>
      <c r="K37" s="259" t="s">
        <v>1031</v>
      </c>
      <c r="L37" s="259"/>
      <c r="M37" s="260"/>
      <c r="N37" s="260"/>
    </row>
    <row r="38" spans="1:14" s="252" customFormat="1" ht="30.75" x14ac:dyDescent="0.2">
      <c r="A38" s="242"/>
      <c r="B38" s="253" t="s">
        <v>1068</v>
      </c>
      <c r="C38" s="255"/>
      <c r="D38" s="255"/>
      <c r="E38" s="481"/>
      <c r="F38" s="248"/>
      <c r="G38" s="466"/>
      <c r="H38" s="257"/>
      <c r="I38" s="467"/>
      <c r="J38" s="436"/>
      <c r="K38" s="259">
        <v>44824</v>
      </c>
      <c r="L38" s="259"/>
      <c r="M38" s="260"/>
      <c r="N38" s="260"/>
    </row>
    <row r="39" spans="1:14" s="252" customFormat="1" ht="30.75" x14ac:dyDescent="0.2">
      <c r="A39" s="242"/>
      <c r="B39" s="253" t="s">
        <v>1069</v>
      </c>
      <c r="C39" s="255"/>
      <c r="D39" s="255"/>
      <c r="E39" s="481"/>
      <c r="F39" s="248"/>
      <c r="G39" s="466"/>
      <c r="H39" s="257"/>
      <c r="I39" s="467"/>
      <c r="J39" s="436"/>
      <c r="K39" s="259" t="s">
        <v>1033</v>
      </c>
      <c r="L39" s="259"/>
      <c r="M39" s="260"/>
      <c r="N39" s="260"/>
    </row>
    <row r="40" spans="1:14" s="252" customFormat="1" ht="30.75" x14ac:dyDescent="0.2">
      <c r="A40" s="262"/>
      <c r="B40" s="412"/>
      <c r="C40" s="265"/>
      <c r="D40" s="265"/>
      <c r="E40" s="482"/>
      <c r="F40" s="267"/>
      <c r="G40" s="468"/>
      <c r="H40" s="269"/>
      <c r="I40" s="492"/>
      <c r="J40" s="483"/>
      <c r="K40" s="271"/>
      <c r="L40" s="259"/>
      <c r="M40" s="260"/>
      <c r="N40" s="260"/>
    </row>
    <row r="41" spans="1:14" s="252" customFormat="1" ht="30.75" x14ac:dyDescent="0.2">
      <c r="A41" s="284">
        <v>11</v>
      </c>
      <c r="B41" s="419" t="s">
        <v>1027</v>
      </c>
      <c r="C41" s="65">
        <v>96300</v>
      </c>
      <c r="D41" s="235">
        <v>79885</v>
      </c>
      <c r="E41" s="449" t="s">
        <v>13</v>
      </c>
      <c r="F41" s="183" t="s">
        <v>525</v>
      </c>
      <c r="G41" s="72">
        <v>76998</v>
      </c>
      <c r="H41" s="183" t="s">
        <v>525</v>
      </c>
      <c r="I41" s="72">
        <v>76998</v>
      </c>
      <c r="J41" s="52" t="s">
        <v>19</v>
      </c>
      <c r="K41" s="354" t="s">
        <v>1034</v>
      </c>
      <c r="L41" s="259"/>
      <c r="M41" s="260"/>
      <c r="N41" s="260"/>
    </row>
    <row r="42" spans="1:14" s="252" customFormat="1" ht="30.75" x14ac:dyDescent="0.2">
      <c r="A42" s="284"/>
      <c r="B42" s="419" t="s">
        <v>1067</v>
      </c>
      <c r="C42" s="65"/>
      <c r="D42" s="235"/>
      <c r="E42" s="295"/>
      <c r="F42" s="182"/>
      <c r="G42" s="72"/>
      <c r="H42" s="183"/>
      <c r="I42" s="236"/>
      <c r="J42" s="257"/>
      <c r="K42" s="259">
        <v>44830</v>
      </c>
      <c r="L42" s="259"/>
      <c r="M42" s="260"/>
      <c r="N42" s="260"/>
    </row>
    <row r="43" spans="1:14" s="252" customFormat="1" ht="30.75" x14ac:dyDescent="0.2">
      <c r="A43" s="285"/>
      <c r="B43" s="412"/>
      <c r="C43" s="75"/>
      <c r="D43" s="426"/>
      <c r="E43" s="442"/>
      <c r="F43" s="427"/>
      <c r="G43" s="428"/>
      <c r="H43" s="429"/>
      <c r="I43" s="430"/>
      <c r="J43" s="269"/>
      <c r="K43" s="271" t="s">
        <v>1035</v>
      </c>
      <c r="L43" s="259"/>
      <c r="M43" s="260"/>
      <c r="N43" s="260"/>
    </row>
    <row r="44" spans="1:14" s="252" customFormat="1" ht="30.75" x14ac:dyDescent="0.2">
      <c r="A44" s="284">
        <v>12</v>
      </c>
      <c r="B44" s="419" t="s">
        <v>1027</v>
      </c>
      <c r="C44" s="65">
        <v>107000</v>
      </c>
      <c r="D44" s="66">
        <v>77084</v>
      </c>
      <c r="E44" s="449" t="s">
        <v>13</v>
      </c>
      <c r="F44" s="183" t="s">
        <v>525</v>
      </c>
      <c r="G44" s="422">
        <v>74441</v>
      </c>
      <c r="H44" s="183" t="s">
        <v>525</v>
      </c>
      <c r="I44" s="422">
        <v>74441</v>
      </c>
      <c r="J44" s="52" t="s">
        <v>19</v>
      </c>
      <c r="K44" s="354" t="s">
        <v>1037</v>
      </c>
      <c r="L44" s="259"/>
      <c r="M44" s="260"/>
      <c r="N44" s="260"/>
    </row>
    <row r="45" spans="1:14" s="252" customFormat="1" ht="30.75" x14ac:dyDescent="0.2">
      <c r="A45" s="284"/>
      <c r="B45" s="419" t="s">
        <v>1036</v>
      </c>
      <c r="C45" s="65"/>
      <c r="D45" s="66"/>
      <c r="E45" s="295"/>
      <c r="F45" s="421"/>
      <c r="G45" s="422"/>
      <c r="H45" s="186"/>
      <c r="I45" s="68"/>
      <c r="J45" s="26"/>
      <c r="K45" s="259">
        <v>44830</v>
      </c>
      <c r="L45" s="259"/>
      <c r="M45" s="260"/>
      <c r="N45" s="260"/>
    </row>
    <row r="46" spans="1:14" s="252" customFormat="1" ht="30.75" x14ac:dyDescent="0.2">
      <c r="A46" s="285"/>
      <c r="B46" s="194" t="s">
        <v>1076</v>
      </c>
      <c r="C46" s="75"/>
      <c r="D46" s="76"/>
      <c r="E46" s="291"/>
      <c r="F46" s="180"/>
      <c r="G46" s="423"/>
      <c r="H46" s="184"/>
      <c r="I46" s="78"/>
      <c r="J46" s="73"/>
      <c r="K46" s="271" t="s">
        <v>1038</v>
      </c>
      <c r="L46" s="259"/>
      <c r="M46" s="260"/>
      <c r="N46" s="260"/>
    </row>
    <row r="47" spans="1:14" s="252" customFormat="1" ht="30.75" x14ac:dyDescent="0.2">
      <c r="A47" s="283">
        <v>13</v>
      </c>
      <c r="B47" s="419" t="s">
        <v>1027</v>
      </c>
      <c r="C47" s="58">
        <v>499690</v>
      </c>
      <c r="D47" s="470">
        <v>461564</v>
      </c>
      <c r="E47" s="449" t="s">
        <v>13</v>
      </c>
      <c r="F47" s="179" t="s">
        <v>1060</v>
      </c>
      <c r="G47" s="472">
        <v>445359</v>
      </c>
      <c r="H47" s="179" t="s">
        <v>1060</v>
      </c>
      <c r="I47" s="472">
        <v>445359</v>
      </c>
      <c r="J47" s="52" t="s">
        <v>19</v>
      </c>
      <c r="K47" s="457" t="s">
        <v>1040</v>
      </c>
      <c r="L47" s="259"/>
      <c r="M47" s="260"/>
      <c r="N47" s="260"/>
    </row>
    <row r="48" spans="1:14" s="252" customFormat="1" ht="30.75" x14ac:dyDescent="0.2">
      <c r="A48" s="284"/>
      <c r="B48" s="419" t="s">
        <v>1039</v>
      </c>
      <c r="C48" s="65"/>
      <c r="D48" s="66"/>
      <c r="E48" s="481"/>
      <c r="F48" s="178"/>
      <c r="G48" s="68"/>
      <c r="H48" s="186"/>
      <c r="I48" s="68"/>
      <c r="J48" s="436"/>
      <c r="K48" s="259">
        <v>44830</v>
      </c>
      <c r="L48" s="259"/>
      <c r="M48" s="260"/>
      <c r="N48" s="260"/>
    </row>
    <row r="49" spans="1:14" s="252" customFormat="1" ht="30.75" x14ac:dyDescent="0.2">
      <c r="A49" s="284"/>
      <c r="B49" s="419" t="s">
        <v>1077</v>
      </c>
      <c r="C49" s="65"/>
      <c r="D49" s="66"/>
      <c r="E49" s="481"/>
      <c r="F49" s="178"/>
      <c r="G49" s="68"/>
      <c r="H49" s="186"/>
      <c r="I49" s="68"/>
      <c r="J49" s="64"/>
      <c r="K49" s="259" t="s">
        <v>1041</v>
      </c>
      <c r="L49" s="259"/>
      <c r="M49" s="260"/>
      <c r="N49" s="260"/>
    </row>
    <row r="50" spans="1:14" s="252" customFormat="1" ht="30.75" x14ac:dyDescent="0.2">
      <c r="A50" s="285"/>
      <c r="B50" s="194"/>
      <c r="C50" s="75"/>
      <c r="D50" s="76"/>
      <c r="E50" s="482"/>
      <c r="F50" s="180"/>
      <c r="G50" s="78"/>
      <c r="H50" s="184"/>
      <c r="I50" s="78"/>
      <c r="J50" s="73"/>
      <c r="K50" s="271"/>
      <c r="L50" s="259"/>
      <c r="M50" s="260"/>
      <c r="N50" s="260"/>
    </row>
    <row r="51" spans="1:14" s="252" customFormat="1" ht="30.75" x14ac:dyDescent="0.2">
      <c r="A51" s="284">
        <v>14</v>
      </c>
      <c r="B51" s="419" t="s">
        <v>1027</v>
      </c>
      <c r="C51" s="65">
        <v>449400</v>
      </c>
      <c r="D51" s="66">
        <v>413243</v>
      </c>
      <c r="E51" s="458" t="s">
        <v>13</v>
      </c>
      <c r="F51" s="461" t="s">
        <v>1044</v>
      </c>
      <c r="G51" s="68">
        <v>398741</v>
      </c>
      <c r="H51" s="461" t="s">
        <v>1044</v>
      </c>
      <c r="I51" s="68">
        <v>398741</v>
      </c>
      <c r="J51" s="52" t="s">
        <v>19</v>
      </c>
      <c r="K51" s="354" t="s">
        <v>1042</v>
      </c>
      <c r="L51" s="259"/>
      <c r="M51" s="260"/>
      <c r="N51" s="260"/>
    </row>
    <row r="52" spans="1:14" s="252" customFormat="1" ht="30.75" x14ac:dyDescent="0.2">
      <c r="A52" s="284"/>
      <c r="B52" s="419" t="s">
        <v>1043</v>
      </c>
      <c r="C52" s="65"/>
      <c r="D52" s="66"/>
      <c r="E52" s="290"/>
      <c r="F52" s="178"/>
      <c r="G52" s="68"/>
      <c r="H52" s="186"/>
      <c r="I52" s="68"/>
      <c r="J52" s="64"/>
      <c r="K52" s="259">
        <v>44830</v>
      </c>
      <c r="L52" s="259"/>
      <c r="M52" s="260"/>
      <c r="N52" s="260"/>
    </row>
    <row r="53" spans="1:14" s="252" customFormat="1" ht="30.75" x14ac:dyDescent="0.2">
      <c r="A53" s="285"/>
      <c r="B53" s="194"/>
      <c r="C53" s="75"/>
      <c r="D53" s="76"/>
      <c r="E53" s="291"/>
      <c r="F53" s="180"/>
      <c r="G53" s="78"/>
      <c r="H53" s="184"/>
      <c r="I53" s="78"/>
      <c r="J53" s="73"/>
      <c r="K53" s="271" t="s">
        <v>1045</v>
      </c>
      <c r="L53" s="259"/>
      <c r="M53" s="260"/>
      <c r="N53" s="260"/>
    </row>
    <row r="54" spans="1:14" s="252" customFormat="1" ht="30.75" x14ac:dyDescent="0.2">
      <c r="A54" s="284">
        <v>15</v>
      </c>
      <c r="B54" s="419" t="s">
        <v>1027</v>
      </c>
      <c r="C54" s="65">
        <v>214000</v>
      </c>
      <c r="D54" s="66">
        <v>187516</v>
      </c>
      <c r="E54" s="458" t="s">
        <v>13</v>
      </c>
      <c r="F54" s="178" t="s">
        <v>1059</v>
      </c>
      <c r="G54" s="68">
        <v>180934</v>
      </c>
      <c r="H54" s="178" t="s">
        <v>1059</v>
      </c>
      <c r="I54" s="68">
        <v>180934</v>
      </c>
      <c r="J54" s="52" t="s">
        <v>19</v>
      </c>
      <c r="K54" s="259" t="s">
        <v>1046</v>
      </c>
      <c r="L54" s="259"/>
      <c r="M54" s="260"/>
      <c r="N54" s="260"/>
    </row>
    <row r="55" spans="1:14" s="252" customFormat="1" ht="30.75" x14ac:dyDescent="0.2">
      <c r="A55" s="284"/>
      <c r="B55" s="419" t="s">
        <v>1066</v>
      </c>
      <c r="C55" s="65"/>
      <c r="D55" s="66"/>
      <c r="E55" s="290"/>
      <c r="F55" s="178"/>
      <c r="G55" s="68"/>
      <c r="H55" s="186"/>
      <c r="I55" s="68"/>
      <c r="J55" s="64"/>
      <c r="K55" s="259">
        <v>44831</v>
      </c>
      <c r="L55" s="259"/>
      <c r="M55" s="260"/>
      <c r="N55" s="260"/>
    </row>
    <row r="56" spans="1:14" s="252" customFormat="1" ht="30.75" x14ac:dyDescent="0.2">
      <c r="A56" s="284"/>
      <c r="B56" s="419"/>
      <c r="C56" s="65"/>
      <c r="D56" s="66"/>
      <c r="E56" s="290"/>
      <c r="F56" s="178"/>
      <c r="G56" s="68"/>
      <c r="H56" s="186"/>
      <c r="I56" s="68"/>
      <c r="J56" s="64"/>
      <c r="K56" s="259" t="s">
        <v>1047</v>
      </c>
      <c r="L56" s="259"/>
      <c r="M56" s="260"/>
      <c r="N56" s="260"/>
    </row>
    <row r="57" spans="1:14" s="252" customFormat="1" ht="30.75" x14ac:dyDescent="0.2">
      <c r="A57" s="285"/>
      <c r="B57" s="194"/>
      <c r="C57" s="75"/>
      <c r="D57" s="76"/>
      <c r="E57" s="291"/>
      <c r="F57" s="180"/>
      <c r="G57" s="78"/>
      <c r="H57" s="184"/>
      <c r="I57" s="78"/>
      <c r="J57" s="73"/>
      <c r="K57" s="271"/>
      <c r="L57" s="259"/>
      <c r="M57" s="260"/>
      <c r="N57" s="260"/>
    </row>
    <row r="58" spans="1:14" s="252" customFormat="1" ht="30.75" x14ac:dyDescent="0.2">
      <c r="A58" s="284">
        <v>16</v>
      </c>
      <c r="B58" s="419" t="s">
        <v>1027</v>
      </c>
      <c r="C58" s="65">
        <v>181900</v>
      </c>
      <c r="D58" s="66">
        <v>151357</v>
      </c>
      <c r="E58" s="458" t="s">
        <v>13</v>
      </c>
      <c r="F58" s="178" t="s">
        <v>1049</v>
      </c>
      <c r="G58" s="68">
        <v>146170</v>
      </c>
      <c r="H58" s="178" t="s">
        <v>1049</v>
      </c>
      <c r="I58" s="68">
        <v>146170</v>
      </c>
      <c r="J58" s="52" t="s">
        <v>19</v>
      </c>
      <c r="K58" s="259" t="s">
        <v>1050</v>
      </c>
      <c r="L58" s="259"/>
      <c r="M58" s="260"/>
      <c r="N58" s="260"/>
    </row>
    <row r="59" spans="1:14" s="252" customFormat="1" ht="30.75" x14ac:dyDescent="0.2">
      <c r="A59" s="284"/>
      <c r="B59" s="419" t="s">
        <v>1048</v>
      </c>
      <c r="C59" s="65"/>
      <c r="D59" s="66"/>
      <c r="E59" s="290"/>
      <c r="F59" s="178"/>
      <c r="G59" s="68"/>
      <c r="H59" s="186"/>
      <c r="I59" s="68"/>
      <c r="J59" s="64"/>
      <c r="K59" s="259">
        <v>44832</v>
      </c>
      <c r="L59" s="259"/>
      <c r="M59" s="260"/>
      <c r="N59" s="260"/>
    </row>
    <row r="60" spans="1:14" s="252" customFormat="1" ht="30.75" x14ac:dyDescent="0.2">
      <c r="A60" s="284"/>
      <c r="B60" s="419" t="s">
        <v>1078</v>
      </c>
      <c r="C60" s="65"/>
      <c r="D60" s="66"/>
      <c r="E60" s="290"/>
      <c r="F60" s="178"/>
      <c r="G60" s="68"/>
      <c r="H60" s="186"/>
      <c r="I60" s="68"/>
      <c r="J60" s="64"/>
      <c r="K60" s="259" t="s">
        <v>1051</v>
      </c>
      <c r="L60" s="259"/>
      <c r="M60" s="260"/>
      <c r="N60" s="260"/>
    </row>
    <row r="61" spans="1:14" s="252" customFormat="1" ht="30.75" x14ac:dyDescent="0.2">
      <c r="A61" s="285"/>
      <c r="B61" s="194"/>
      <c r="C61" s="75"/>
      <c r="D61" s="76"/>
      <c r="E61" s="291"/>
      <c r="F61" s="180"/>
      <c r="G61" s="78"/>
      <c r="H61" s="184"/>
      <c r="I61" s="78"/>
      <c r="J61" s="73"/>
      <c r="K61" s="271"/>
      <c r="L61" s="259"/>
      <c r="M61" s="260"/>
      <c r="N61" s="260"/>
    </row>
    <row r="62" spans="1:14" s="252" customFormat="1" ht="30.75" x14ac:dyDescent="0.2">
      <c r="A62" s="284">
        <v>17</v>
      </c>
      <c r="B62" s="419" t="s">
        <v>1027</v>
      </c>
      <c r="C62" s="65">
        <v>310300</v>
      </c>
      <c r="D62" s="66">
        <v>285401</v>
      </c>
      <c r="E62" s="458" t="s">
        <v>13</v>
      </c>
      <c r="F62" s="178" t="s">
        <v>1065</v>
      </c>
      <c r="G62" s="68">
        <v>275381</v>
      </c>
      <c r="H62" s="178" t="s">
        <v>1065</v>
      </c>
      <c r="I62" s="68">
        <v>275381</v>
      </c>
      <c r="J62" s="52" t="s">
        <v>19</v>
      </c>
      <c r="K62" s="259" t="s">
        <v>1053</v>
      </c>
      <c r="L62" s="259"/>
      <c r="M62" s="260"/>
      <c r="N62" s="260"/>
    </row>
    <row r="63" spans="1:14" s="252" customFormat="1" ht="30.75" x14ac:dyDescent="0.2">
      <c r="A63" s="284"/>
      <c r="B63" s="419" t="s">
        <v>1052</v>
      </c>
      <c r="C63" s="65"/>
      <c r="D63" s="66"/>
      <c r="E63" s="290"/>
      <c r="F63" s="178"/>
      <c r="G63" s="68"/>
      <c r="H63" s="186"/>
      <c r="I63" s="68"/>
      <c r="J63" s="64"/>
      <c r="K63" s="259">
        <v>44831</v>
      </c>
      <c r="L63" s="259"/>
      <c r="M63" s="260"/>
      <c r="N63" s="260"/>
    </row>
    <row r="64" spans="1:14" s="252" customFormat="1" ht="30.75" x14ac:dyDescent="0.2">
      <c r="A64" s="284"/>
      <c r="B64" s="419" t="s">
        <v>1079</v>
      </c>
      <c r="C64" s="65"/>
      <c r="D64" s="66"/>
      <c r="E64" s="290"/>
      <c r="F64" s="178"/>
      <c r="G64" s="68"/>
      <c r="H64" s="186"/>
      <c r="I64" s="68"/>
      <c r="J64" s="64"/>
      <c r="K64" s="259" t="s">
        <v>1054</v>
      </c>
      <c r="L64" s="259"/>
      <c r="M64" s="260"/>
      <c r="N64" s="260"/>
    </row>
    <row r="65" spans="1:14" s="252" customFormat="1" ht="30.75" x14ac:dyDescent="0.2">
      <c r="A65" s="285"/>
      <c r="B65" s="194"/>
      <c r="C65" s="75"/>
      <c r="D65" s="76"/>
      <c r="E65" s="291"/>
      <c r="F65" s="180"/>
      <c r="G65" s="78"/>
      <c r="H65" s="184"/>
      <c r="I65" s="78"/>
      <c r="J65" s="73"/>
      <c r="K65" s="271"/>
      <c r="L65" s="259"/>
      <c r="M65" s="260"/>
      <c r="N65" s="260"/>
    </row>
    <row r="66" spans="1:14" s="252" customFormat="1" ht="31.5" x14ac:dyDescent="0.2">
      <c r="A66" s="284">
        <v>18</v>
      </c>
      <c r="B66" s="419" t="s">
        <v>1027</v>
      </c>
      <c r="C66" s="65">
        <v>310300</v>
      </c>
      <c r="D66" s="66">
        <v>281296</v>
      </c>
      <c r="E66" s="458" t="s">
        <v>13</v>
      </c>
      <c r="F66" s="183" t="s">
        <v>1056</v>
      </c>
      <c r="G66" s="68">
        <v>271436</v>
      </c>
      <c r="H66" s="183" t="s">
        <v>1056</v>
      </c>
      <c r="I66" s="68">
        <v>271436</v>
      </c>
      <c r="J66" s="52" t="s">
        <v>19</v>
      </c>
      <c r="K66" s="259" t="s">
        <v>1057</v>
      </c>
      <c r="L66" s="259"/>
      <c r="M66" s="260"/>
      <c r="N66" s="260"/>
    </row>
    <row r="67" spans="1:14" s="252" customFormat="1" ht="30.75" x14ac:dyDescent="0.2">
      <c r="A67" s="284"/>
      <c r="B67" s="419" t="s">
        <v>1055</v>
      </c>
      <c r="C67" s="65"/>
      <c r="D67" s="66"/>
      <c r="E67" s="290"/>
      <c r="F67" s="178"/>
      <c r="G67" s="68"/>
      <c r="H67" s="186"/>
      <c r="I67" s="68"/>
      <c r="J67" s="64"/>
      <c r="K67" s="259">
        <v>44831</v>
      </c>
      <c r="L67" s="259"/>
      <c r="M67" s="260"/>
      <c r="N67" s="260"/>
    </row>
    <row r="68" spans="1:14" s="252" customFormat="1" ht="30.75" x14ac:dyDescent="0.2">
      <c r="A68" s="284"/>
      <c r="B68" s="419" t="s">
        <v>1080</v>
      </c>
      <c r="C68" s="65"/>
      <c r="D68" s="66"/>
      <c r="E68" s="290"/>
      <c r="F68" s="178"/>
      <c r="G68" s="68"/>
      <c r="H68" s="186"/>
      <c r="I68" s="68"/>
      <c r="J68" s="64"/>
      <c r="K68" s="259" t="s">
        <v>1058</v>
      </c>
      <c r="L68" s="259"/>
      <c r="M68" s="260"/>
      <c r="N68" s="260"/>
    </row>
    <row r="69" spans="1:14" s="252" customFormat="1" ht="30.75" x14ac:dyDescent="0.2">
      <c r="A69" s="285"/>
      <c r="B69" s="194"/>
      <c r="C69" s="75"/>
      <c r="D69" s="76"/>
      <c r="E69" s="291"/>
      <c r="F69" s="180"/>
      <c r="G69" s="78"/>
      <c r="H69" s="184"/>
      <c r="I69" s="78"/>
      <c r="J69" s="73"/>
      <c r="K69" s="271"/>
      <c r="L69" s="259"/>
      <c r="M69" s="260"/>
      <c r="N69" s="260"/>
    </row>
    <row r="70" spans="1:14" s="252" customFormat="1" ht="30.75" x14ac:dyDescent="0.2">
      <c r="A70" s="284">
        <v>19</v>
      </c>
      <c r="B70" s="419" t="s">
        <v>1027</v>
      </c>
      <c r="C70" s="65">
        <v>192600</v>
      </c>
      <c r="D70" s="66">
        <v>158546</v>
      </c>
      <c r="E70" s="458" t="s">
        <v>13</v>
      </c>
      <c r="F70" s="183" t="s">
        <v>1085</v>
      </c>
      <c r="G70" s="68">
        <v>152953</v>
      </c>
      <c r="H70" s="183" t="s">
        <v>1085</v>
      </c>
      <c r="I70" s="68">
        <v>152953</v>
      </c>
      <c r="J70" s="52" t="s">
        <v>19</v>
      </c>
      <c r="K70" s="259" t="s">
        <v>1086</v>
      </c>
      <c r="L70" s="259"/>
      <c r="M70" s="260"/>
      <c r="N70" s="260"/>
    </row>
    <row r="71" spans="1:14" s="252" customFormat="1" ht="30.75" x14ac:dyDescent="0.2">
      <c r="A71" s="284"/>
      <c r="B71" s="419" t="s">
        <v>1084</v>
      </c>
      <c r="C71" s="65"/>
      <c r="D71" s="66"/>
      <c r="E71" s="290"/>
      <c r="F71" s="178"/>
      <c r="G71" s="68"/>
      <c r="H71" s="186"/>
      <c r="I71" s="68"/>
      <c r="J71" s="64"/>
      <c r="K71" s="259">
        <v>44833</v>
      </c>
      <c r="L71" s="259"/>
      <c r="M71" s="260"/>
      <c r="N71" s="260"/>
    </row>
    <row r="72" spans="1:14" s="252" customFormat="1" ht="30.75" x14ac:dyDescent="0.2">
      <c r="A72" s="284"/>
      <c r="B72" s="419" t="s">
        <v>1083</v>
      </c>
      <c r="C72" s="65"/>
      <c r="D72" s="66"/>
      <c r="E72" s="290"/>
      <c r="F72" s="178"/>
      <c r="G72" s="68"/>
      <c r="H72" s="186"/>
      <c r="I72" s="68"/>
      <c r="J72" s="64"/>
      <c r="K72" s="259" t="s">
        <v>1082</v>
      </c>
      <c r="L72" s="259"/>
      <c r="M72" s="260"/>
      <c r="N72" s="260"/>
    </row>
    <row r="73" spans="1:14" s="252" customFormat="1" ht="30.75" x14ac:dyDescent="0.2">
      <c r="A73" s="285"/>
      <c r="B73" s="194"/>
      <c r="C73" s="75"/>
      <c r="D73" s="76"/>
      <c r="E73" s="291"/>
      <c r="F73" s="180"/>
      <c r="G73" s="78"/>
      <c r="H73" s="184"/>
      <c r="I73" s="78"/>
      <c r="J73" s="73"/>
      <c r="K73" s="271"/>
      <c r="L73" s="259"/>
      <c r="M73" s="260"/>
      <c r="N73" s="260"/>
    </row>
    <row r="74" spans="1:14" ht="21.75" thickBot="1" x14ac:dyDescent="0.25">
      <c r="C74" s="349">
        <f>SUM(C7:C73)</f>
        <v>4924354</v>
      </c>
      <c r="I74" s="349">
        <f>SUM(I7:I73)</f>
        <v>4211943.4800000004</v>
      </c>
    </row>
    <row r="75" spans="1:14" s="286" customFormat="1" ht="21.75" thickTop="1" x14ac:dyDescent="0.2">
      <c r="B75" s="94"/>
      <c r="C75" s="21"/>
      <c r="D75" s="21"/>
      <c r="F75" s="94"/>
      <c r="G75" s="95"/>
      <c r="H75" s="188"/>
      <c r="I75" s="96"/>
      <c r="J75" s="21"/>
      <c r="K75" s="21"/>
      <c r="L75" s="21"/>
      <c r="M75" s="21"/>
      <c r="N75" s="21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3" manualBreakCount="3">
    <brk id="23" max="16383" man="1"/>
    <brk id="40" max="16383" man="1"/>
    <brk id="61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30BEAE-AC1F-43AE-9946-0CFFC5A200E7}">
          <x14:formula1>
            <xm:f>ชื่อหมวด!$B$2:$B$24</xm:f>
          </x14:formula1>
          <xm:sqref>L7:L73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20"/>
  <sheetViews>
    <sheetView zoomScale="150" zoomScaleNormal="150" workbookViewId="0">
      <selection activeCell="B5" sqref="B5"/>
    </sheetView>
  </sheetViews>
  <sheetFormatPr defaultRowHeight="14.25" x14ac:dyDescent="0.2"/>
  <cols>
    <col min="2" max="2" width="38.75" bestFit="1" customWidth="1"/>
  </cols>
  <sheetData>
    <row r="1" spans="2:4" ht="18.75" x14ac:dyDescent="0.3">
      <c r="B1" s="98" t="s">
        <v>57</v>
      </c>
    </row>
    <row r="2" spans="2:4" ht="18.75" x14ac:dyDescent="0.3">
      <c r="B2" s="15" t="s">
        <v>52</v>
      </c>
      <c r="C2" s="549" t="s">
        <v>216</v>
      </c>
    </row>
    <row r="3" spans="2:4" ht="18.75" x14ac:dyDescent="0.2">
      <c r="B3" s="16" t="s">
        <v>53</v>
      </c>
      <c r="C3" s="549"/>
    </row>
    <row r="4" spans="2:4" ht="18.75" x14ac:dyDescent="0.2">
      <c r="B4" s="16" t="s">
        <v>54</v>
      </c>
      <c r="C4" s="549"/>
    </row>
    <row r="5" spans="2:4" ht="18.75" x14ac:dyDescent="0.2">
      <c r="B5" s="16" t="s">
        <v>58</v>
      </c>
      <c r="C5" s="549"/>
    </row>
    <row r="6" spans="2:4" ht="18.75" x14ac:dyDescent="0.2">
      <c r="B6" s="16" t="s">
        <v>219</v>
      </c>
      <c r="C6" s="549"/>
      <c r="D6" t="s">
        <v>217</v>
      </c>
    </row>
    <row r="7" spans="2:4" ht="18.75" x14ac:dyDescent="0.2">
      <c r="B7" s="16" t="s">
        <v>55</v>
      </c>
      <c r="C7" s="549"/>
      <c r="D7" t="s">
        <v>220</v>
      </c>
    </row>
    <row r="8" spans="2:4" ht="18.75" x14ac:dyDescent="0.3">
      <c r="B8" s="15" t="s">
        <v>56</v>
      </c>
      <c r="C8" s="549"/>
    </row>
    <row r="9" spans="2:4" ht="18.75" x14ac:dyDescent="0.3">
      <c r="B9" s="15" t="s">
        <v>22</v>
      </c>
      <c r="C9" s="549"/>
    </row>
    <row r="10" spans="2:4" ht="18.75" x14ac:dyDescent="0.3">
      <c r="B10" s="335" t="s">
        <v>37</v>
      </c>
      <c r="C10" s="550" t="s">
        <v>36</v>
      </c>
    </row>
    <row r="11" spans="2:4" ht="18.75" x14ac:dyDescent="0.3">
      <c r="B11" s="335" t="s">
        <v>38</v>
      </c>
      <c r="C11" s="551"/>
    </row>
    <row r="12" spans="2:4" ht="18.75" x14ac:dyDescent="0.3">
      <c r="B12" s="335" t="s">
        <v>39</v>
      </c>
      <c r="C12" s="551"/>
    </row>
    <row r="13" spans="2:4" ht="18.75" x14ac:dyDescent="0.3">
      <c r="B13" s="335" t="s">
        <v>40</v>
      </c>
      <c r="C13" s="551"/>
    </row>
    <row r="14" spans="2:4" ht="18.75" x14ac:dyDescent="0.3">
      <c r="B14" s="335" t="s">
        <v>49</v>
      </c>
      <c r="C14" s="551"/>
    </row>
    <row r="15" spans="2:4" ht="18.75" x14ac:dyDescent="0.3">
      <c r="B15" s="119" t="s">
        <v>357</v>
      </c>
      <c r="C15" s="551"/>
    </row>
    <row r="16" spans="2:4" ht="18.75" x14ac:dyDescent="0.3">
      <c r="B16" s="119" t="s">
        <v>358</v>
      </c>
      <c r="C16" s="551"/>
    </row>
    <row r="17" spans="2:3" ht="18.75" x14ac:dyDescent="0.3">
      <c r="B17" s="119" t="s">
        <v>359</v>
      </c>
      <c r="C17" s="551"/>
    </row>
    <row r="18" spans="2:3" ht="18.75" x14ac:dyDescent="0.3">
      <c r="B18" s="139" t="s">
        <v>483</v>
      </c>
      <c r="C18" s="551"/>
    </row>
    <row r="19" spans="2:3" ht="18.75" x14ac:dyDescent="0.3">
      <c r="B19" s="15"/>
      <c r="C19" s="551"/>
    </row>
    <row r="20" spans="2:3" ht="18.75" x14ac:dyDescent="0.3">
      <c r="B20" s="15" t="s">
        <v>47</v>
      </c>
      <c r="C20" s="552"/>
    </row>
  </sheetData>
  <mergeCells count="2">
    <mergeCell ref="C2:C9"/>
    <mergeCell ref="C10:C20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559" t="s">
        <v>18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</row>
    <row r="2" spans="1:12" x14ac:dyDescent="0.35">
      <c r="A2" s="559" t="s">
        <v>0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</row>
    <row r="3" spans="1:12" x14ac:dyDescent="0.35">
      <c r="A3" s="559" t="s">
        <v>17</v>
      </c>
      <c r="B3" s="559"/>
      <c r="C3" s="559"/>
      <c r="D3" s="559"/>
      <c r="E3" s="559"/>
      <c r="F3" s="559"/>
      <c r="G3" s="559"/>
      <c r="H3" s="559"/>
      <c r="I3" s="559"/>
      <c r="J3" s="559"/>
      <c r="K3" s="559"/>
      <c r="L3" s="559"/>
    </row>
    <row r="4" spans="1:12" ht="28.5" customHeight="1" x14ac:dyDescent="0.35">
      <c r="A4" s="560"/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</row>
    <row r="5" spans="1:12" ht="37.9" customHeight="1" x14ac:dyDescent="0.35">
      <c r="A5" s="561" t="s">
        <v>1</v>
      </c>
      <c r="B5" s="561" t="s">
        <v>2</v>
      </c>
      <c r="C5" s="562" t="s">
        <v>12</v>
      </c>
      <c r="D5" s="562" t="s">
        <v>3</v>
      </c>
      <c r="E5" s="564" t="s">
        <v>4</v>
      </c>
      <c r="F5" s="565" t="s">
        <v>5</v>
      </c>
      <c r="G5" s="566"/>
      <c r="H5" s="553" t="s">
        <v>6</v>
      </c>
      <c r="I5" s="554"/>
      <c r="J5" s="555" t="s">
        <v>7</v>
      </c>
      <c r="K5" s="555" t="s">
        <v>8</v>
      </c>
      <c r="L5" s="555"/>
    </row>
    <row r="6" spans="1:12" ht="69" customHeight="1" x14ac:dyDescent="0.35">
      <c r="A6" s="561"/>
      <c r="B6" s="561"/>
      <c r="C6" s="563"/>
      <c r="D6" s="563"/>
      <c r="E6" s="564"/>
      <c r="F6" s="3" t="s">
        <v>9</v>
      </c>
      <c r="G6" s="4" t="s">
        <v>15</v>
      </c>
      <c r="H6" s="4" t="s">
        <v>10</v>
      </c>
      <c r="I6" s="4" t="s">
        <v>11</v>
      </c>
      <c r="J6" s="555"/>
      <c r="K6" s="555"/>
      <c r="L6" s="555"/>
    </row>
    <row r="7" spans="1:12" ht="72.599999999999994" customHeight="1" x14ac:dyDescent="0.35">
      <c r="A7" s="556" t="s">
        <v>16</v>
      </c>
      <c r="B7" s="557"/>
      <c r="C7" s="557"/>
      <c r="D7" s="557"/>
      <c r="E7" s="557"/>
      <c r="F7" s="557"/>
      <c r="G7" s="557"/>
      <c r="H7" s="557"/>
      <c r="I7" s="557"/>
      <c r="J7" s="557"/>
      <c r="K7" s="557"/>
      <c r="L7" s="558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13" zoomScaleNormal="100" workbookViewId="0">
      <pane xSplit="2" topLeftCell="C1" activePane="topRight" state="frozen"/>
      <selection activeCell="A6" sqref="A6"/>
      <selection pane="topRight" activeCell="E12" sqref="E12:F12"/>
    </sheetView>
  </sheetViews>
  <sheetFormatPr defaultColWidth="8.25" defaultRowHeight="21" x14ac:dyDescent="0.2"/>
  <cols>
    <col min="1" max="1" width="5.5" style="21" customWidth="1"/>
    <col min="2" max="2" width="34.25" style="94" customWidth="1"/>
    <col min="3" max="3" width="11.375" style="21" customWidth="1"/>
    <col min="4" max="4" width="9.75" style="21" bestFit="1" customWidth="1"/>
    <col min="5" max="5" width="9.625" style="21" bestFit="1" customWidth="1"/>
    <col min="6" max="6" width="20" style="94" customWidth="1"/>
    <col min="7" max="7" width="10.25" style="95" customWidth="1"/>
    <col min="8" max="8" width="17.5" style="188" customWidth="1"/>
    <col min="9" max="9" width="10.375" style="96" customWidth="1"/>
    <col min="10" max="10" width="11.25" style="21" bestFit="1" customWidth="1"/>
    <col min="11" max="11" width="13" style="21" customWidth="1"/>
    <col min="12" max="12" width="30" style="21" customWidth="1"/>
    <col min="13" max="13" width="5.125" style="21" bestFit="1" customWidth="1"/>
    <col min="14" max="14" width="7.375" style="21" customWidth="1"/>
    <col min="15" max="16384" width="8.25" style="21"/>
  </cols>
  <sheetData>
    <row r="1" spans="1:14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103"/>
      <c r="N1" s="215" t="s">
        <v>60</v>
      </c>
    </row>
    <row r="2" spans="1:14" x14ac:dyDescent="0.2">
      <c r="A2" s="539" t="s">
        <v>61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39" t="s">
        <v>62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</row>
    <row r="4" spans="1:14" x14ac:dyDescent="0.2">
      <c r="A4" s="540" t="s">
        <v>63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</row>
    <row r="5" spans="1:14" ht="17.25" customHeight="1" x14ac:dyDescent="0.2">
      <c r="A5" s="22"/>
      <c r="B5" s="22"/>
      <c r="C5" s="22"/>
      <c r="D5" s="22"/>
      <c r="E5" s="22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34" t="s">
        <v>1</v>
      </c>
      <c r="B6" s="535" t="s">
        <v>64</v>
      </c>
      <c r="C6" s="532" t="s">
        <v>65</v>
      </c>
      <c r="D6" s="534" t="s">
        <v>66</v>
      </c>
      <c r="E6" s="534" t="s">
        <v>4</v>
      </c>
      <c r="F6" s="534" t="s">
        <v>5</v>
      </c>
      <c r="G6" s="534"/>
      <c r="H6" s="534" t="s">
        <v>67</v>
      </c>
      <c r="I6" s="534"/>
      <c r="J6" s="537" t="s">
        <v>68</v>
      </c>
      <c r="K6" s="532" t="s">
        <v>8</v>
      </c>
      <c r="L6" s="529" t="s">
        <v>20</v>
      </c>
      <c r="M6" s="530" t="s">
        <v>203</v>
      </c>
      <c r="N6" s="531"/>
    </row>
    <row r="7" spans="1:14" s="25" customFormat="1" ht="54.75" customHeight="1" x14ac:dyDescent="0.2">
      <c r="A7" s="534"/>
      <c r="B7" s="536"/>
      <c r="C7" s="532"/>
      <c r="D7" s="534"/>
      <c r="E7" s="534"/>
      <c r="F7" s="104" t="s">
        <v>9</v>
      </c>
      <c r="G7" s="219" t="s">
        <v>69</v>
      </c>
      <c r="H7" s="102" t="s">
        <v>10</v>
      </c>
      <c r="I7" s="220" t="s">
        <v>70</v>
      </c>
      <c r="J7" s="538"/>
      <c r="K7" s="532"/>
      <c r="L7" s="529"/>
      <c r="M7" s="101" t="s">
        <v>21</v>
      </c>
      <c r="N7" s="101" t="s">
        <v>225</v>
      </c>
    </row>
    <row r="8" spans="1:14" s="25" customFormat="1" ht="30.75" x14ac:dyDescent="0.25">
      <c r="A8" s="26">
        <v>1</v>
      </c>
      <c r="B8" s="27" t="s">
        <v>71</v>
      </c>
      <c r="C8" s="28">
        <v>315000</v>
      </c>
      <c r="D8" s="29">
        <v>312547</v>
      </c>
      <c r="E8" s="30" t="s">
        <v>13</v>
      </c>
      <c r="F8" s="179" t="s">
        <v>72</v>
      </c>
      <c r="G8" s="31">
        <v>312547</v>
      </c>
      <c r="H8" s="179" t="s">
        <v>72</v>
      </c>
      <c r="I8" s="31">
        <v>312547</v>
      </c>
      <c r="J8" s="32" t="s">
        <v>19</v>
      </c>
      <c r="K8" s="33"/>
      <c r="L8" s="33" t="s">
        <v>22</v>
      </c>
      <c r="M8" s="200" t="s">
        <v>209</v>
      </c>
      <c r="N8" s="200"/>
    </row>
    <row r="9" spans="1:14" s="25" customFormat="1" ht="30.75" x14ac:dyDescent="0.2">
      <c r="A9" s="26"/>
      <c r="B9" s="34"/>
      <c r="C9" s="35"/>
      <c r="D9" s="36"/>
      <c r="E9" s="26"/>
      <c r="F9" s="178"/>
      <c r="G9" s="37"/>
      <c r="H9" s="52"/>
      <c r="I9" s="38"/>
      <c r="J9" s="26"/>
      <c r="K9" s="39">
        <v>44470</v>
      </c>
      <c r="L9" s="39"/>
      <c r="M9" s="201"/>
      <c r="N9" s="201"/>
    </row>
    <row r="10" spans="1:14" s="25" customFormat="1" ht="30.75" x14ac:dyDescent="0.2">
      <c r="A10" s="26"/>
      <c r="B10" s="34"/>
      <c r="C10" s="35"/>
      <c r="D10" s="36"/>
      <c r="E10" s="40"/>
      <c r="F10" s="178"/>
      <c r="G10" s="41"/>
      <c r="H10" s="52"/>
      <c r="I10" s="38"/>
      <c r="J10" s="26"/>
      <c r="K10" s="39" t="s">
        <v>73</v>
      </c>
      <c r="L10" s="39"/>
      <c r="M10" s="201"/>
      <c r="N10" s="201"/>
    </row>
    <row r="11" spans="1:14" s="25" customFormat="1" ht="30.75" x14ac:dyDescent="0.2">
      <c r="A11" s="43"/>
      <c r="B11" s="44"/>
      <c r="C11" s="45"/>
      <c r="D11" s="46"/>
      <c r="E11" s="47"/>
      <c r="F11" s="180"/>
      <c r="G11" s="48"/>
      <c r="H11" s="181"/>
      <c r="I11" s="49"/>
      <c r="J11" s="43"/>
      <c r="K11" s="50"/>
      <c r="L11" s="50"/>
      <c r="M11" s="202"/>
      <c r="N11" s="202"/>
    </row>
    <row r="12" spans="1:14" s="25" customFormat="1" ht="31.5" x14ac:dyDescent="0.25">
      <c r="A12" s="26">
        <v>2</v>
      </c>
      <c r="B12" s="34" t="s">
        <v>74</v>
      </c>
      <c r="C12" s="35">
        <v>499904</v>
      </c>
      <c r="D12" s="51">
        <v>499829.1</v>
      </c>
      <c r="E12" s="40" t="s">
        <v>13</v>
      </c>
      <c r="F12" s="178" t="s">
        <v>75</v>
      </c>
      <c r="G12" s="41">
        <v>484614.77</v>
      </c>
      <c r="H12" s="178" t="s">
        <v>75</v>
      </c>
      <c r="I12" s="41">
        <v>484614.77</v>
      </c>
      <c r="J12" s="52" t="s">
        <v>19</v>
      </c>
      <c r="K12" s="53" t="s">
        <v>76</v>
      </c>
      <c r="L12" s="53" t="s">
        <v>40</v>
      </c>
      <c r="M12" s="203" t="s">
        <v>209</v>
      </c>
      <c r="N12" s="203"/>
    </row>
    <row r="13" spans="1:14" s="25" customFormat="1" ht="30.75" x14ac:dyDescent="0.2">
      <c r="A13" s="26"/>
      <c r="B13" s="34" t="s">
        <v>77</v>
      </c>
      <c r="C13" s="35"/>
      <c r="D13" s="36"/>
      <c r="E13" s="26"/>
      <c r="F13" s="178"/>
      <c r="G13" s="37"/>
      <c r="H13" s="52"/>
      <c r="I13" s="38"/>
      <c r="J13" s="26"/>
      <c r="K13" s="39">
        <v>44470</v>
      </c>
      <c r="L13" s="39"/>
      <c r="M13" s="204"/>
      <c r="N13" s="204"/>
    </row>
    <row r="14" spans="1:14" s="25" customFormat="1" ht="30.75" x14ac:dyDescent="0.2">
      <c r="A14" s="26"/>
      <c r="B14" s="34" t="s">
        <v>78</v>
      </c>
      <c r="C14" s="35"/>
      <c r="D14" s="36"/>
      <c r="E14" s="40"/>
      <c r="F14" s="178"/>
      <c r="G14" s="41"/>
      <c r="H14" s="52"/>
      <c r="I14" s="38"/>
      <c r="J14" s="26"/>
      <c r="K14" s="39" t="s">
        <v>79</v>
      </c>
      <c r="L14" s="39"/>
      <c r="M14" s="204"/>
      <c r="N14" s="204"/>
    </row>
    <row r="15" spans="1:14" s="25" customFormat="1" ht="30.75" x14ac:dyDescent="0.2">
      <c r="A15" s="26"/>
      <c r="B15" s="42"/>
      <c r="C15" s="35"/>
      <c r="D15" s="36"/>
      <c r="E15" s="40"/>
      <c r="F15" s="178"/>
      <c r="G15" s="41"/>
      <c r="H15" s="52"/>
      <c r="I15" s="38"/>
      <c r="J15" s="26"/>
      <c r="K15" s="39"/>
      <c r="L15" s="39"/>
      <c r="M15" s="204"/>
      <c r="N15" s="204"/>
    </row>
    <row r="16" spans="1:14" s="25" customFormat="1" ht="30.75" x14ac:dyDescent="0.2">
      <c r="A16" s="43"/>
      <c r="B16" s="54"/>
      <c r="C16" s="45"/>
      <c r="D16" s="46"/>
      <c r="E16" s="47"/>
      <c r="F16" s="181"/>
      <c r="G16" s="49"/>
      <c r="H16" s="181"/>
      <c r="I16" s="49"/>
      <c r="J16" s="43"/>
      <c r="K16" s="55"/>
      <c r="L16" s="55"/>
      <c r="M16" s="205"/>
      <c r="N16" s="205"/>
    </row>
    <row r="17" spans="1:14" s="25" customFormat="1" ht="30.75" x14ac:dyDescent="0.25">
      <c r="A17" s="56">
        <v>3</v>
      </c>
      <c r="B17" s="34" t="s">
        <v>80</v>
      </c>
      <c r="C17" s="28">
        <v>499904</v>
      </c>
      <c r="D17" s="29">
        <v>499829.1</v>
      </c>
      <c r="E17" s="30" t="s">
        <v>13</v>
      </c>
      <c r="F17" s="178" t="s">
        <v>81</v>
      </c>
      <c r="G17" s="31">
        <v>484614.77</v>
      </c>
      <c r="H17" s="178" t="s">
        <v>81</v>
      </c>
      <c r="I17" s="31">
        <v>484614.77</v>
      </c>
      <c r="J17" s="32" t="s">
        <v>19</v>
      </c>
      <c r="K17" s="33" t="s">
        <v>82</v>
      </c>
      <c r="L17" s="33" t="s">
        <v>40</v>
      </c>
      <c r="M17" s="203" t="s">
        <v>209</v>
      </c>
      <c r="N17" s="203"/>
    </row>
    <row r="18" spans="1:14" s="25" customFormat="1" ht="30.75" x14ac:dyDescent="0.2">
      <c r="A18" s="26"/>
      <c r="B18" s="34" t="s">
        <v>83</v>
      </c>
      <c r="C18" s="35"/>
      <c r="D18" s="36"/>
      <c r="E18" s="26"/>
      <c r="F18" s="178"/>
      <c r="G18" s="37"/>
      <c r="H18" s="52"/>
      <c r="I18" s="38"/>
      <c r="J18" s="26"/>
      <c r="K18" s="39">
        <v>44470</v>
      </c>
      <c r="L18" s="39"/>
      <c r="M18" s="204"/>
      <c r="N18" s="204"/>
    </row>
    <row r="19" spans="1:14" s="25" customFormat="1" ht="30.75" x14ac:dyDescent="0.2">
      <c r="A19" s="26"/>
      <c r="B19" s="34" t="s">
        <v>84</v>
      </c>
      <c r="C19" s="35"/>
      <c r="D19" s="36"/>
      <c r="E19" s="40"/>
      <c r="F19" s="178"/>
      <c r="G19" s="41"/>
      <c r="H19" s="52"/>
      <c r="I19" s="38"/>
      <c r="J19" s="26"/>
      <c r="K19" s="39" t="s">
        <v>85</v>
      </c>
      <c r="L19" s="39"/>
      <c r="M19" s="204"/>
      <c r="N19" s="204"/>
    </row>
    <row r="20" spans="1:14" s="25" customFormat="1" ht="30.75" x14ac:dyDescent="0.2">
      <c r="A20" s="26"/>
      <c r="B20" s="42"/>
      <c r="C20" s="35"/>
      <c r="D20" s="36"/>
      <c r="E20" s="40"/>
      <c r="F20" s="178"/>
      <c r="G20" s="41"/>
      <c r="H20" s="52"/>
      <c r="I20" s="38"/>
      <c r="J20" s="26"/>
      <c r="K20" s="39"/>
      <c r="L20" s="39"/>
      <c r="M20" s="204"/>
      <c r="N20" s="204"/>
    </row>
    <row r="21" spans="1:14" s="25" customFormat="1" ht="30.75" x14ac:dyDescent="0.2">
      <c r="A21" s="43"/>
      <c r="B21" s="54"/>
      <c r="C21" s="45"/>
      <c r="D21" s="46"/>
      <c r="E21" s="47"/>
      <c r="F21" s="181"/>
      <c r="G21" s="49"/>
      <c r="H21" s="181"/>
      <c r="I21" s="49"/>
      <c r="J21" s="43"/>
      <c r="K21" s="55"/>
      <c r="L21" s="55"/>
      <c r="M21" s="205"/>
      <c r="N21" s="205"/>
    </row>
    <row r="22" spans="1:14" s="25" customFormat="1" ht="31.5" x14ac:dyDescent="0.25">
      <c r="A22" s="56">
        <v>4</v>
      </c>
      <c r="B22" s="34" t="s">
        <v>86</v>
      </c>
      <c r="C22" s="28">
        <v>16800</v>
      </c>
      <c r="D22" s="29">
        <v>15408</v>
      </c>
      <c r="E22" s="30" t="s">
        <v>13</v>
      </c>
      <c r="F22" s="178" t="s">
        <v>87</v>
      </c>
      <c r="G22" s="31">
        <v>15408</v>
      </c>
      <c r="H22" s="178" t="s">
        <v>87</v>
      </c>
      <c r="I22" s="31">
        <v>15408</v>
      </c>
      <c r="J22" s="32" t="s">
        <v>19</v>
      </c>
      <c r="K22" s="33"/>
      <c r="L22" s="33" t="s">
        <v>22</v>
      </c>
      <c r="M22" s="200" t="s">
        <v>209</v>
      </c>
      <c r="N22" s="200"/>
    </row>
    <row r="23" spans="1:14" s="25" customFormat="1" ht="30.75" x14ac:dyDescent="0.2">
      <c r="A23" s="26"/>
      <c r="B23" s="34"/>
      <c r="C23" s="35"/>
      <c r="D23" s="36"/>
      <c r="E23" s="26"/>
      <c r="F23" s="178"/>
      <c r="G23" s="37"/>
      <c r="H23" s="52"/>
      <c r="I23" s="38"/>
      <c r="J23" s="26"/>
      <c r="K23" s="39">
        <v>44474</v>
      </c>
      <c r="L23" s="39"/>
      <c r="M23" s="201"/>
      <c r="N23" s="201"/>
    </row>
    <row r="24" spans="1:14" s="25" customFormat="1" ht="30.75" x14ac:dyDescent="0.2">
      <c r="A24" s="26"/>
      <c r="B24" s="34"/>
      <c r="C24" s="35"/>
      <c r="D24" s="36"/>
      <c r="E24" s="40"/>
      <c r="F24" s="178"/>
      <c r="G24" s="41"/>
      <c r="H24" s="52"/>
      <c r="I24" s="38"/>
      <c r="J24" s="26"/>
      <c r="K24" s="39" t="s">
        <v>88</v>
      </c>
      <c r="L24" s="39"/>
      <c r="M24" s="201"/>
      <c r="N24" s="201"/>
    </row>
    <row r="25" spans="1:14" s="25" customFormat="1" ht="30.75" x14ac:dyDescent="0.2">
      <c r="A25" s="43"/>
      <c r="B25" s="54"/>
      <c r="C25" s="45"/>
      <c r="D25" s="46"/>
      <c r="E25" s="47"/>
      <c r="F25" s="181"/>
      <c r="G25" s="49"/>
      <c r="H25" s="181"/>
      <c r="I25" s="49"/>
      <c r="J25" s="43"/>
      <c r="K25" s="55"/>
      <c r="L25" s="55"/>
      <c r="M25" s="202"/>
      <c r="N25" s="202"/>
    </row>
    <row r="26" spans="1:14" s="25" customFormat="1" ht="31.5" x14ac:dyDescent="0.25">
      <c r="A26" s="56">
        <v>5</v>
      </c>
      <c r="B26" s="189" t="s">
        <v>89</v>
      </c>
      <c r="C26" s="28">
        <v>288900</v>
      </c>
      <c r="D26" s="29">
        <v>243529</v>
      </c>
      <c r="E26" s="30" t="s">
        <v>13</v>
      </c>
      <c r="F26" s="178" t="s">
        <v>90</v>
      </c>
      <c r="G26" s="31">
        <v>235586</v>
      </c>
      <c r="H26" s="178" t="s">
        <v>90</v>
      </c>
      <c r="I26" s="31">
        <v>235586</v>
      </c>
      <c r="J26" s="32" t="s">
        <v>19</v>
      </c>
      <c r="K26" s="33" t="s">
        <v>91</v>
      </c>
      <c r="L26" s="33" t="s">
        <v>54</v>
      </c>
      <c r="M26" s="206" t="s">
        <v>209</v>
      </c>
      <c r="N26" s="206"/>
    </row>
    <row r="27" spans="1:14" s="25" customFormat="1" ht="30.75" x14ac:dyDescent="0.2">
      <c r="A27" s="26"/>
      <c r="B27" s="34" t="s">
        <v>92</v>
      </c>
      <c r="C27" s="35"/>
      <c r="D27" s="36"/>
      <c r="E27" s="26"/>
      <c r="F27" s="178"/>
      <c r="G27" s="37"/>
      <c r="H27" s="52"/>
      <c r="I27" s="38"/>
      <c r="J27" s="26"/>
      <c r="K27" s="39">
        <v>44473</v>
      </c>
      <c r="L27" s="39"/>
      <c r="M27" s="207"/>
      <c r="N27" s="207"/>
    </row>
    <row r="28" spans="1:14" s="25" customFormat="1" ht="30.75" x14ac:dyDescent="0.2">
      <c r="A28" s="26"/>
      <c r="B28" s="34" t="s">
        <v>93</v>
      </c>
      <c r="C28" s="35"/>
      <c r="D28" s="36"/>
      <c r="E28" s="40"/>
      <c r="F28" s="178"/>
      <c r="G28" s="41"/>
      <c r="H28" s="52"/>
      <c r="I28" s="38"/>
      <c r="J28" s="26"/>
      <c r="K28" s="39" t="s">
        <v>94</v>
      </c>
      <c r="L28" s="39"/>
      <c r="M28" s="207"/>
      <c r="N28" s="207"/>
    </row>
    <row r="29" spans="1:14" s="25" customFormat="1" ht="30.75" x14ac:dyDescent="0.2">
      <c r="A29" s="43"/>
      <c r="B29" s="54"/>
      <c r="C29" s="45"/>
      <c r="D29" s="46"/>
      <c r="E29" s="47"/>
      <c r="F29" s="181"/>
      <c r="G29" s="49"/>
      <c r="H29" s="181"/>
      <c r="I29" s="49"/>
      <c r="J29" s="43"/>
      <c r="K29" s="55"/>
      <c r="L29" s="55"/>
      <c r="M29" s="208"/>
      <c r="N29" s="208"/>
    </row>
    <row r="30" spans="1:14" s="25" customFormat="1" ht="31.5" x14ac:dyDescent="0.25">
      <c r="A30" s="56">
        <v>6</v>
      </c>
      <c r="B30" s="189" t="s">
        <v>95</v>
      </c>
      <c r="C30" s="28">
        <v>481500</v>
      </c>
      <c r="D30" s="29">
        <v>447932</v>
      </c>
      <c r="E30" s="30" t="s">
        <v>13</v>
      </c>
      <c r="F30" s="178" t="s">
        <v>96</v>
      </c>
      <c r="G30" s="31">
        <v>433525</v>
      </c>
      <c r="H30" s="178" t="s">
        <v>96</v>
      </c>
      <c r="I30" s="31">
        <v>433525</v>
      </c>
      <c r="J30" s="32" t="s">
        <v>19</v>
      </c>
      <c r="K30" s="33" t="s">
        <v>97</v>
      </c>
      <c r="L30" s="33" t="s">
        <v>54</v>
      </c>
      <c r="M30" s="206" t="s">
        <v>209</v>
      </c>
      <c r="N30" s="206"/>
    </row>
    <row r="31" spans="1:14" s="25" customFormat="1" ht="31.5" x14ac:dyDescent="0.2">
      <c r="A31" s="26"/>
      <c r="B31" s="189" t="s">
        <v>98</v>
      </c>
      <c r="C31" s="35"/>
      <c r="D31" s="36"/>
      <c r="E31" s="26"/>
      <c r="F31" s="178"/>
      <c r="G31" s="37"/>
      <c r="H31" s="52"/>
      <c r="I31" s="38"/>
      <c r="J31" s="26"/>
      <c r="K31" s="39">
        <v>44473</v>
      </c>
      <c r="L31" s="39"/>
      <c r="M31" s="207"/>
      <c r="N31" s="207"/>
    </row>
    <row r="32" spans="1:14" s="25" customFormat="1" ht="30.75" x14ac:dyDescent="0.2">
      <c r="A32" s="26"/>
      <c r="B32" s="190"/>
      <c r="C32" s="35"/>
      <c r="D32" s="36"/>
      <c r="E32" s="40"/>
      <c r="F32" s="178"/>
      <c r="G32" s="41"/>
      <c r="H32" s="52"/>
      <c r="I32" s="38"/>
      <c r="J32" s="26"/>
      <c r="K32" s="39" t="s">
        <v>99</v>
      </c>
      <c r="L32" s="39"/>
      <c r="M32" s="207"/>
      <c r="N32" s="207"/>
    </row>
    <row r="33" spans="1:14" s="25" customFormat="1" ht="30.75" x14ac:dyDescent="0.2">
      <c r="A33" s="43"/>
      <c r="B33" s="54"/>
      <c r="C33" s="45"/>
      <c r="D33" s="46"/>
      <c r="E33" s="47"/>
      <c r="F33" s="181"/>
      <c r="G33" s="49"/>
      <c r="H33" s="181"/>
      <c r="I33" s="49"/>
      <c r="J33" s="43"/>
      <c r="K33" s="55"/>
      <c r="L33" s="55"/>
      <c r="M33" s="208"/>
      <c r="N33" s="208"/>
    </row>
    <row r="34" spans="1:14" s="25" customFormat="1" ht="30.75" x14ac:dyDescent="0.25">
      <c r="A34" s="57">
        <v>7</v>
      </c>
      <c r="B34" s="34" t="s">
        <v>100</v>
      </c>
      <c r="C34" s="58">
        <v>181900</v>
      </c>
      <c r="D34" s="59">
        <v>159489</v>
      </c>
      <c r="E34" s="60" t="s">
        <v>13</v>
      </c>
      <c r="F34" s="182" t="s">
        <v>101</v>
      </c>
      <c r="G34" s="61">
        <v>153910</v>
      </c>
      <c r="H34" s="182" t="s">
        <v>101</v>
      </c>
      <c r="I34" s="61">
        <v>153910</v>
      </c>
      <c r="J34" s="62" t="s">
        <v>19</v>
      </c>
      <c r="K34" s="63" t="s">
        <v>102</v>
      </c>
      <c r="L34" s="63" t="s">
        <v>219</v>
      </c>
      <c r="M34" s="209" t="s">
        <v>209</v>
      </c>
      <c r="N34" s="209"/>
    </row>
    <row r="35" spans="1:14" s="25" customFormat="1" ht="30.75" x14ac:dyDescent="0.2">
      <c r="A35" s="64"/>
      <c r="B35" s="34" t="s">
        <v>103</v>
      </c>
      <c r="C35" s="65"/>
      <c r="D35" s="66"/>
      <c r="E35" s="64"/>
      <c r="F35" s="183"/>
      <c r="G35" s="67"/>
      <c r="H35" s="186"/>
      <c r="I35" s="68"/>
      <c r="J35" s="64"/>
      <c r="K35" s="69">
        <v>44474</v>
      </c>
      <c r="L35" s="69"/>
      <c r="M35" s="210"/>
      <c r="N35" s="210"/>
    </row>
    <row r="36" spans="1:14" s="25" customFormat="1" ht="30.75" x14ac:dyDescent="0.2">
      <c r="A36" s="64"/>
      <c r="B36" s="70"/>
      <c r="C36" s="65"/>
      <c r="D36" s="66"/>
      <c r="E36" s="71"/>
      <c r="F36" s="183"/>
      <c r="G36" s="72"/>
      <c r="H36" s="186"/>
      <c r="I36" s="68"/>
      <c r="J36" s="64"/>
      <c r="K36" s="69" t="s">
        <v>104</v>
      </c>
      <c r="L36" s="69"/>
      <c r="M36" s="210"/>
      <c r="N36" s="210"/>
    </row>
    <row r="37" spans="1:14" s="25" customFormat="1" ht="30.75" x14ac:dyDescent="0.2">
      <c r="A37" s="73"/>
      <c r="B37" s="74"/>
      <c r="C37" s="75"/>
      <c r="D37" s="76"/>
      <c r="E37" s="77"/>
      <c r="F37" s="184"/>
      <c r="G37" s="78"/>
      <c r="H37" s="184"/>
      <c r="I37" s="78"/>
      <c r="J37" s="73"/>
      <c r="K37" s="79"/>
      <c r="L37" s="79"/>
      <c r="M37" s="211"/>
      <c r="N37" s="211"/>
    </row>
    <row r="38" spans="1:14" s="25" customFormat="1" ht="31.5" x14ac:dyDescent="0.25">
      <c r="A38" s="57">
        <v>8</v>
      </c>
      <c r="B38" s="191" t="s">
        <v>105</v>
      </c>
      <c r="C38" s="58">
        <v>342400</v>
      </c>
      <c r="D38" s="59">
        <v>320543</v>
      </c>
      <c r="E38" s="60" t="s">
        <v>13</v>
      </c>
      <c r="F38" s="182" t="s">
        <v>106</v>
      </c>
      <c r="G38" s="61">
        <v>309176</v>
      </c>
      <c r="H38" s="183" t="s">
        <v>106</v>
      </c>
      <c r="I38" s="61">
        <v>309176</v>
      </c>
      <c r="J38" s="62" t="s">
        <v>19</v>
      </c>
      <c r="K38" s="63" t="s">
        <v>107</v>
      </c>
      <c r="L38" s="63" t="s">
        <v>54</v>
      </c>
      <c r="M38" s="209" t="s">
        <v>209</v>
      </c>
      <c r="N38" s="209"/>
    </row>
    <row r="39" spans="1:14" s="25" customFormat="1" ht="31.5" x14ac:dyDescent="0.2">
      <c r="A39" s="64"/>
      <c r="B39" s="192" t="s">
        <v>108</v>
      </c>
      <c r="C39" s="65"/>
      <c r="D39" s="66"/>
      <c r="E39" s="64"/>
      <c r="F39" s="183"/>
      <c r="G39" s="67"/>
      <c r="H39" s="186"/>
      <c r="I39" s="68"/>
      <c r="J39" s="64"/>
      <c r="K39" s="39">
        <v>44481</v>
      </c>
      <c r="L39" s="39"/>
      <c r="M39" s="210"/>
      <c r="N39" s="210"/>
    </row>
    <row r="40" spans="1:14" s="25" customFormat="1" ht="30.75" x14ac:dyDescent="0.2">
      <c r="A40" s="64"/>
      <c r="B40" s="193"/>
      <c r="C40" s="65"/>
      <c r="D40" s="66"/>
      <c r="E40" s="71"/>
      <c r="F40" s="183"/>
      <c r="G40" s="72"/>
      <c r="H40" s="186"/>
      <c r="I40" s="68"/>
      <c r="J40" s="64"/>
      <c r="K40" s="69" t="s">
        <v>109</v>
      </c>
      <c r="L40" s="69"/>
      <c r="M40" s="210"/>
      <c r="N40" s="210"/>
    </row>
    <row r="41" spans="1:14" s="25" customFormat="1" ht="30.75" x14ac:dyDescent="0.2">
      <c r="A41" s="73"/>
      <c r="B41" s="194"/>
      <c r="C41" s="75"/>
      <c r="D41" s="76"/>
      <c r="E41" s="77"/>
      <c r="F41" s="184"/>
      <c r="G41" s="78"/>
      <c r="H41" s="184"/>
      <c r="I41" s="78"/>
      <c r="J41" s="73"/>
      <c r="K41" s="79"/>
      <c r="L41" s="79"/>
      <c r="M41" s="210"/>
      <c r="N41" s="210"/>
    </row>
    <row r="42" spans="1:14" s="25" customFormat="1" ht="31.5" x14ac:dyDescent="0.25">
      <c r="A42" s="57">
        <v>9</v>
      </c>
      <c r="B42" s="189" t="s">
        <v>105</v>
      </c>
      <c r="C42" s="58">
        <v>449400</v>
      </c>
      <c r="D42" s="59">
        <v>388358</v>
      </c>
      <c r="E42" s="60" t="s">
        <v>13</v>
      </c>
      <c r="F42" s="182" t="s">
        <v>110</v>
      </c>
      <c r="G42" s="61">
        <v>374682</v>
      </c>
      <c r="H42" s="182" t="s">
        <v>110</v>
      </c>
      <c r="I42" s="61">
        <v>374682</v>
      </c>
      <c r="J42" s="62" t="s">
        <v>19</v>
      </c>
      <c r="K42" s="63" t="s">
        <v>111</v>
      </c>
      <c r="L42" s="63" t="s">
        <v>54</v>
      </c>
      <c r="M42" s="206" t="s">
        <v>209</v>
      </c>
      <c r="N42" s="206"/>
    </row>
    <row r="43" spans="1:14" s="25" customFormat="1" ht="31.5" x14ac:dyDescent="0.2">
      <c r="A43" s="64"/>
      <c r="B43" s="189" t="s">
        <v>112</v>
      </c>
      <c r="C43" s="65"/>
      <c r="D43" s="66"/>
      <c r="E43" s="64"/>
      <c r="F43" s="183"/>
      <c r="G43" s="67"/>
      <c r="H43" s="186"/>
      <c r="I43" s="68"/>
      <c r="J43" s="64"/>
      <c r="K43" s="69">
        <v>44487</v>
      </c>
      <c r="L43" s="69"/>
      <c r="M43" s="207"/>
      <c r="N43" s="207"/>
    </row>
    <row r="44" spans="1:14" s="25" customFormat="1" ht="30.75" x14ac:dyDescent="0.2">
      <c r="A44" s="64"/>
      <c r="B44" s="193"/>
      <c r="C44" s="65"/>
      <c r="D44" s="66"/>
      <c r="E44" s="71"/>
      <c r="F44" s="183"/>
      <c r="G44" s="72"/>
      <c r="H44" s="186"/>
      <c r="I44" s="68"/>
      <c r="J44" s="64"/>
      <c r="K44" s="69" t="s">
        <v>113</v>
      </c>
      <c r="L44" s="69"/>
      <c r="M44" s="207"/>
      <c r="N44" s="207"/>
    </row>
    <row r="45" spans="1:14" s="25" customFormat="1" ht="30.75" x14ac:dyDescent="0.2">
      <c r="A45" s="64"/>
      <c r="B45" s="193"/>
      <c r="C45" s="65"/>
      <c r="D45" s="66"/>
      <c r="E45" s="71"/>
      <c r="F45" s="183"/>
      <c r="G45" s="72"/>
      <c r="H45" s="186"/>
      <c r="I45" s="68"/>
      <c r="J45" s="64"/>
      <c r="K45" s="69"/>
      <c r="L45" s="69"/>
      <c r="M45" s="207"/>
      <c r="N45" s="207"/>
    </row>
    <row r="46" spans="1:14" s="25" customFormat="1" ht="30.75" x14ac:dyDescent="0.2">
      <c r="A46" s="73"/>
      <c r="B46" s="194"/>
      <c r="C46" s="75"/>
      <c r="D46" s="76"/>
      <c r="E46" s="77"/>
      <c r="F46" s="184"/>
      <c r="G46" s="78"/>
      <c r="H46" s="184"/>
      <c r="I46" s="78"/>
      <c r="J46" s="73"/>
      <c r="K46" s="79"/>
      <c r="L46" s="79"/>
      <c r="M46" s="208"/>
      <c r="N46" s="208"/>
    </row>
    <row r="47" spans="1:14" s="25" customFormat="1" ht="37.5" customHeight="1" x14ac:dyDescent="0.25">
      <c r="A47" s="26">
        <v>10</v>
      </c>
      <c r="B47" s="189" t="s">
        <v>114</v>
      </c>
      <c r="C47" s="35">
        <v>203300</v>
      </c>
      <c r="D47" s="51">
        <v>181662</v>
      </c>
      <c r="E47" s="40" t="s">
        <v>13</v>
      </c>
      <c r="F47" s="178" t="s">
        <v>115</v>
      </c>
      <c r="G47" s="41">
        <v>175319</v>
      </c>
      <c r="H47" s="178" t="s">
        <v>115</v>
      </c>
      <c r="I47" s="41">
        <v>175319</v>
      </c>
      <c r="J47" s="52" t="s">
        <v>19</v>
      </c>
      <c r="K47" s="53" t="s">
        <v>116</v>
      </c>
      <c r="L47" s="53" t="s">
        <v>58</v>
      </c>
      <c r="M47" s="209" t="s">
        <v>209</v>
      </c>
      <c r="N47" s="209"/>
    </row>
    <row r="48" spans="1:14" s="25" customFormat="1" ht="30.75" x14ac:dyDescent="0.2">
      <c r="A48" s="26"/>
      <c r="B48" s="189" t="s">
        <v>117</v>
      </c>
      <c r="C48" s="35"/>
      <c r="D48" s="36"/>
      <c r="E48" s="26"/>
      <c r="F48" s="178"/>
      <c r="G48" s="37"/>
      <c r="H48" s="52"/>
      <c r="I48" s="38"/>
      <c r="J48" s="26"/>
      <c r="K48" s="39">
        <v>44487</v>
      </c>
      <c r="L48" s="39"/>
      <c r="M48" s="210"/>
      <c r="N48" s="210"/>
    </row>
    <row r="49" spans="1:14" s="25" customFormat="1" ht="30.75" x14ac:dyDescent="0.2">
      <c r="A49" s="26"/>
      <c r="B49" s="189"/>
      <c r="C49" s="35"/>
      <c r="D49" s="36"/>
      <c r="E49" s="40"/>
      <c r="F49" s="178"/>
      <c r="G49" s="41"/>
      <c r="H49" s="52"/>
      <c r="I49" s="38"/>
      <c r="J49" s="26"/>
      <c r="K49" s="39" t="s">
        <v>118</v>
      </c>
      <c r="L49" s="39"/>
      <c r="M49" s="210"/>
      <c r="N49" s="210"/>
    </row>
    <row r="50" spans="1:14" s="25" customFormat="1" ht="30.75" x14ac:dyDescent="0.2">
      <c r="A50" s="26"/>
      <c r="B50" s="190"/>
      <c r="C50" s="35"/>
      <c r="D50" s="36"/>
      <c r="E50" s="40"/>
      <c r="F50" s="178"/>
      <c r="G50" s="41"/>
      <c r="H50" s="52"/>
      <c r="I50" s="38"/>
      <c r="J50" s="26"/>
      <c r="K50" s="39"/>
      <c r="L50" s="39"/>
      <c r="M50" s="210"/>
      <c r="N50" s="210"/>
    </row>
    <row r="51" spans="1:14" s="25" customFormat="1" ht="30.75" x14ac:dyDescent="0.2">
      <c r="A51" s="43"/>
      <c r="B51" s="195"/>
      <c r="C51" s="45"/>
      <c r="D51" s="46"/>
      <c r="E51" s="47"/>
      <c r="F51" s="181"/>
      <c r="G51" s="49"/>
      <c r="H51" s="181"/>
      <c r="I51" s="49"/>
      <c r="J51" s="43"/>
      <c r="K51" s="55"/>
      <c r="L51" s="55"/>
      <c r="M51" s="211"/>
      <c r="N51" s="211"/>
    </row>
    <row r="52" spans="1:14" s="25" customFormat="1" ht="31.5" x14ac:dyDescent="0.25">
      <c r="A52" s="26">
        <v>11</v>
      </c>
      <c r="B52" s="189" t="s">
        <v>105</v>
      </c>
      <c r="C52" s="35">
        <v>256800</v>
      </c>
      <c r="D52" s="51">
        <v>219845</v>
      </c>
      <c r="E52" s="40" t="s">
        <v>13</v>
      </c>
      <c r="F52" s="178" t="s">
        <v>119</v>
      </c>
      <c r="G52" s="41">
        <v>212140</v>
      </c>
      <c r="H52" s="178" t="s">
        <v>119</v>
      </c>
      <c r="I52" s="41">
        <v>212140</v>
      </c>
      <c r="J52" s="52" t="s">
        <v>19</v>
      </c>
      <c r="K52" s="53" t="s">
        <v>120</v>
      </c>
      <c r="L52" s="53" t="s">
        <v>54</v>
      </c>
      <c r="M52" s="206" t="s">
        <v>209</v>
      </c>
      <c r="N52" s="206"/>
    </row>
    <row r="53" spans="1:14" s="25" customFormat="1" ht="30.75" x14ac:dyDescent="0.2">
      <c r="A53" s="26"/>
      <c r="B53" s="189" t="s">
        <v>121</v>
      </c>
      <c r="C53" s="35"/>
      <c r="D53" s="36"/>
      <c r="E53" s="26"/>
      <c r="F53" s="178"/>
      <c r="G53" s="37"/>
      <c r="H53" s="52"/>
      <c r="I53" s="38"/>
      <c r="J53" s="26"/>
      <c r="K53" s="39">
        <v>44487</v>
      </c>
      <c r="L53" s="39"/>
      <c r="M53" s="207"/>
      <c r="N53" s="207"/>
    </row>
    <row r="54" spans="1:14" s="25" customFormat="1" ht="30.75" x14ac:dyDescent="0.2">
      <c r="A54" s="26"/>
      <c r="B54" s="189" t="s">
        <v>122</v>
      </c>
      <c r="C54" s="35"/>
      <c r="D54" s="36"/>
      <c r="E54" s="40"/>
      <c r="F54" s="178"/>
      <c r="G54" s="41"/>
      <c r="H54" s="52"/>
      <c r="I54" s="38"/>
      <c r="J54" s="26"/>
      <c r="K54" s="39" t="s">
        <v>123</v>
      </c>
      <c r="L54" s="39"/>
      <c r="M54" s="207"/>
      <c r="N54" s="207"/>
    </row>
    <row r="55" spans="1:14" s="25" customFormat="1" ht="30.75" x14ac:dyDescent="0.2">
      <c r="A55" s="26"/>
      <c r="B55" s="190"/>
      <c r="C55" s="35"/>
      <c r="D55" s="36"/>
      <c r="E55" s="40"/>
      <c r="F55" s="178"/>
      <c r="G55" s="41"/>
      <c r="H55" s="52"/>
      <c r="I55" s="38"/>
      <c r="J55" s="26"/>
      <c r="K55" s="39"/>
      <c r="L55" s="39"/>
      <c r="M55" s="207"/>
      <c r="N55" s="207"/>
    </row>
    <row r="56" spans="1:14" s="25" customFormat="1" ht="30.75" x14ac:dyDescent="0.2">
      <c r="A56" s="43"/>
      <c r="B56" s="195"/>
      <c r="C56" s="45"/>
      <c r="D56" s="46"/>
      <c r="E56" s="47"/>
      <c r="F56" s="181"/>
      <c r="G56" s="49"/>
      <c r="H56" s="181"/>
      <c r="I56" s="49"/>
      <c r="J56" s="43"/>
      <c r="K56" s="55"/>
      <c r="L56" s="55"/>
      <c r="M56" s="208"/>
      <c r="N56" s="208"/>
    </row>
    <row r="57" spans="1:14" s="25" customFormat="1" ht="31.5" x14ac:dyDescent="0.25">
      <c r="A57" s="26">
        <v>12</v>
      </c>
      <c r="B57" s="189" t="s">
        <v>124</v>
      </c>
      <c r="C57" s="35">
        <v>385200</v>
      </c>
      <c r="D57" s="51">
        <v>360462</v>
      </c>
      <c r="E57" s="40" t="s">
        <v>13</v>
      </c>
      <c r="F57" s="178" t="s">
        <v>125</v>
      </c>
      <c r="G57" s="41">
        <v>347798</v>
      </c>
      <c r="H57" s="178" t="s">
        <v>125</v>
      </c>
      <c r="I57" s="41">
        <v>347798</v>
      </c>
      <c r="J57" s="52" t="s">
        <v>19</v>
      </c>
      <c r="K57" s="53" t="s">
        <v>126</v>
      </c>
      <c r="L57" s="53" t="s">
        <v>58</v>
      </c>
      <c r="M57" s="209" t="s">
        <v>209</v>
      </c>
      <c r="N57" s="209"/>
    </row>
    <row r="58" spans="1:14" s="25" customFormat="1" ht="30.75" x14ac:dyDescent="0.2">
      <c r="A58" s="26"/>
      <c r="B58" s="189" t="s">
        <v>127</v>
      </c>
      <c r="C58" s="35"/>
      <c r="D58" s="36"/>
      <c r="E58" s="26"/>
      <c r="F58" s="178"/>
      <c r="G58" s="37"/>
      <c r="H58" s="52"/>
      <c r="I58" s="38"/>
      <c r="J58" s="26"/>
      <c r="K58" s="39">
        <v>44487</v>
      </c>
      <c r="L58" s="39"/>
      <c r="M58" s="210"/>
      <c r="N58" s="210"/>
    </row>
    <row r="59" spans="1:14" s="25" customFormat="1" ht="30.75" x14ac:dyDescent="0.2">
      <c r="A59" s="26"/>
      <c r="B59" s="189"/>
      <c r="C59" s="35"/>
      <c r="D59" s="36"/>
      <c r="E59" s="40"/>
      <c r="F59" s="178"/>
      <c r="G59" s="41"/>
      <c r="H59" s="52"/>
      <c r="I59" s="38"/>
      <c r="J59" s="26"/>
      <c r="K59" s="39" t="s">
        <v>128</v>
      </c>
      <c r="L59" s="39"/>
      <c r="M59" s="210"/>
      <c r="N59" s="210"/>
    </row>
    <row r="60" spans="1:14" s="25" customFormat="1" ht="30.75" x14ac:dyDescent="0.2">
      <c r="A60" s="26"/>
      <c r="B60" s="190"/>
      <c r="C60" s="35"/>
      <c r="D60" s="36"/>
      <c r="E60" s="40"/>
      <c r="F60" s="178"/>
      <c r="G60" s="41"/>
      <c r="H60" s="52"/>
      <c r="I60" s="38"/>
      <c r="J60" s="26"/>
      <c r="K60" s="39"/>
      <c r="L60" s="39"/>
      <c r="M60" s="210"/>
      <c r="N60" s="210"/>
    </row>
    <row r="61" spans="1:14" s="25" customFormat="1" ht="30.75" x14ac:dyDescent="0.2">
      <c r="A61" s="43"/>
      <c r="B61" s="195"/>
      <c r="C61" s="45"/>
      <c r="D61" s="46"/>
      <c r="E61" s="47"/>
      <c r="F61" s="181"/>
      <c r="G61" s="49"/>
      <c r="H61" s="181"/>
      <c r="I61" s="49"/>
      <c r="J61" s="43"/>
      <c r="K61" s="55"/>
      <c r="L61" s="55"/>
      <c r="M61" s="211"/>
      <c r="N61" s="211"/>
    </row>
    <row r="62" spans="1:14" s="25" customFormat="1" ht="31.5" x14ac:dyDescent="0.25">
      <c r="A62" s="26">
        <v>13</v>
      </c>
      <c r="B62" s="189" t="s">
        <v>89</v>
      </c>
      <c r="C62" s="35">
        <v>310300</v>
      </c>
      <c r="D62" s="51">
        <v>269487</v>
      </c>
      <c r="E62" s="40" t="s">
        <v>13</v>
      </c>
      <c r="F62" s="178" t="s">
        <v>96</v>
      </c>
      <c r="G62" s="41">
        <v>259995</v>
      </c>
      <c r="H62" s="178" t="s">
        <v>96</v>
      </c>
      <c r="I62" s="41">
        <v>259995</v>
      </c>
      <c r="J62" s="52" t="s">
        <v>19</v>
      </c>
      <c r="K62" s="53" t="s">
        <v>129</v>
      </c>
      <c r="L62" s="53" t="s">
        <v>54</v>
      </c>
      <c r="M62" s="212" t="s">
        <v>209</v>
      </c>
      <c r="N62" s="212"/>
    </row>
    <row r="63" spans="1:14" s="25" customFormat="1" ht="30.75" x14ac:dyDescent="0.2">
      <c r="A63" s="26"/>
      <c r="B63" s="189" t="s">
        <v>130</v>
      </c>
      <c r="C63" s="35"/>
      <c r="D63" s="36"/>
      <c r="E63" s="26"/>
      <c r="F63" s="178"/>
      <c r="G63" s="37"/>
      <c r="H63" s="52"/>
      <c r="I63" s="38"/>
      <c r="J63" s="26"/>
      <c r="K63" s="39">
        <v>44489</v>
      </c>
      <c r="L63" s="39"/>
      <c r="M63" s="213"/>
      <c r="N63" s="213"/>
    </row>
    <row r="64" spans="1:14" s="25" customFormat="1" ht="30.75" x14ac:dyDescent="0.2">
      <c r="A64" s="26"/>
      <c r="B64" s="189" t="s">
        <v>131</v>
      </c>
      <c r="C64" s="35"/>
      <c r="D64" s="36"/>
      <c r="E64" s="40"/>
      <c r="F64" s="178"/>
      <c r="G64" s="41"/>
      <c r="H64" s="52"/>
      <c r="I64" s="38"/>
      <c r="J64" s="26"/>
      <c r="K64" s="39" t="s">
        <v>132</v>
      </c>
      <c r="L64" s="39"/>
      <c r="M64" s="213"/>
      <c r="N64" s="213"/>
    </row>
    <row r="65" spans="1:14" s="25" customFormat="1" ht="30.75" x14ac:dyDescent="0.2">
      <c r="A65" s="26"/>
      <c r="B65" s="189"/>
      <c r="C65" s="35"/>
      <c r="D65" s="36"/>
      <c r="E65" s="40"/>
      <c r="F65" s="178"/>
      <c r="G65" s="41"/>
      <c r="H65" s="52"/>
      <c r="I65" s="38"/>
      <c r="J65" s="26"/>
      <c r="K65" s="39"/>
      <c r="L65" s="39"/>
      <c r="M65" s="213"/>
      <c r="N65" s="213"/>
    </row>
    <row r="66" spans="1:14" s="25" customFormat="1" ht="30.75" x14ac:dyDescent="0.2">
      <c r="A66" s="26"/>
      <c r="B66" s="190"/>
      <c r="C66" s="35"/>
      <c r="D66" s="36"/>
      <c r="E66" s="40"/>
      <c r="F66" s="178"/>
      <c r="G66" s="41"/>
      <c r="H66" s="52"/>
      <c r="I66" s="38"/>
      <c r="J66" s="26"/>
      <c r="K66" s="39"/>
      <c r="L66" s="39"/>
      <c r="M66" s="213"/>
      <c r="N66" s="213"/>
    </row>
    <row r="67" spans="1:14" s="25" customFormat="1" ht="30.75" x14ac:dyDescent="0.2">
      <c r="A67" s="43"/>
      <c r="B67" s="195"/>
      <c r="C67" s="45"/>
      <c r="D67" s="46"/>
      <c r="E67" s="47"/>
      <c r="F67" s="181"/>
      <c r="G67" s="49"/>
      <c r="H67" s="181"/>
      <c r="I67" s="49"/>
      <c r="J67" s="43"/>
      <c r="K67" s="55"/>
      <c r="L67" s="55"/>
      <c r="M67" s="214"/>
      <c r="N67" s="214"/>
    </row>
    <row r="68" spans="1:14" s="25" customFormat="1" ht="37.5" customHeight="1" x14ac:dyDescent="0.25">
      <c r="A68" s="26">
        <v>14</v>
      </c>
      <c r="B68" s="189" t="s">
        <v>133</v>
      </c>
      <c r="C68" s="35">
        <v>1500033</v>
      </c>
      <c r="D68" s="51">
        <v>1499770</v>
      </c>
      <c r="E68" s="40" t="s">
        <v>13</v>
      </c>
      <c r="F68" s="178" t="s">
        <v>134</v>
      </c>
      <c r="G68" s="41">
        <v>1478158</v>
      </c>
      <c r="H68" s="178" t="s">
        <v>134</v>
      </c>
      <c r="I68" s="41">
        <v>1478158</v>
      </c>
      <c r="J68" s="52" t="s">
        <v>19</v>
      </c>
      <c r="K68" s="53" t="s">
        <v>135</v>
      </c>
      <c r="L68" s="53" t="s">
        <v>39</v>
      </c>
      <c r="M68" s="203" t="s">
        <v>209</v>
      </c>
      <c r="N68" s="203"/>
    </row>
    <row r="69" spans="1:14" s="25" customFormat="1" ht="30.75" x14ac:dyDescent="0.2">
      <c r="A69" s="26"/>
      <c r="B69" s="189" t="s">
        <v>136</v>
      </c>
      <c r="C69" s="35"/>
      <c r="D69" s="36"/>
      <c r="E69" s="26"/>
      <c r="F69" s="178"/>
      <c r="G69" s="37"/>
      <c r="H69" s="52"/>
      <c r="I69" s="38"/>
      <c r="J69" s="26"/>
      <c r="K69" s="39">
        <v>44495</v>
      </c>
      <c r="L69" s="39"/>
      <c r="M69" s="204"/>
      <c r="N69" s="204"/>
    </row>
    <row r="70" spans="1:14" s="25" customFormat="1" ht="30.75" x14ac:dyDescent="0.2">
      <c r="A70" s="26"/>
      <c r="B70" s="189"/>
      <c r="C70" s="35"/>
      <c r="D70" s="36"/>
      <c r="E70" s="40"/>
      <c r="F70" s="178"/>
      <c r="G70" s="41"/>
      <c r="H70" s="52"/>
      <c r="I70" s="38"/>
      <c r="J70" s="26"/>
      <c r="K70" s="39" t="s">
        <v>137</v>
      </c>
      <c r="L70" s="39"/>
      <c r="M70" s="204"/>
      <c r="N70" s="204"/>
    </row>
    <row r="71" spans="1:14" s="25" customFormat="1" ht="30.75" x14ac:dyDescent="0.2">
      <c r="A71" s="43"/>
      <c r="B71" s="195"/>
      <c r="C71" s="45"/>
      <c r="D71" s="46"/>
      <c r="E71" s="47"/>
      <c r="F71" s="181"/>
      <c r="G71" s="49"/>
      <c r="H71" s="181"/>
      <c r="I71" s="49"/>
      <c r="J71" s="43"/>
      <c r="K71" s="55"/>
      <c r="L71" s="55"/>
      <c r="M71" s="205"/>
      <c r="N71" s="205"/>
    </row>
    <row r="72" spans="1:14" s="25" customFormat="1" ht="31.5" x14ac:dyDescent="0.25">
      <c r="A72" s="26">
        <v>15</v>
      </c>
      <c r="B72" s="189" t="s">
        <v>138</v>
      </c>
      <c r="C72" s="35">
        <v>497550</v>
      </c>
      <c r="D72" s="51">
        <v>497182</v>
      </c>
      <c r="E72" s="40" t="s">
        <v>13</v>
      </c>
      <c r="F72" s="178" t="s">
        <v>139</v>
      </c>
      <c r="G72" s="41">
        <v>479256</v>
      </c>
      <c r="H72" s="178" t="s">
        <v>139</v>
      </c>
      <c r="I72" s="41">
        <v>479256</v>
      </c>
      <c r="J72" s="52" t="s">
        <v>19</v>
      </c>
      <c r="K72" s="53" t="s">
        <v>140</v>
      </c>
      <c r="L72" s="53" t="s">
        <v>39</v>
      </c>
      <c r="M72" s="203" t="s">
        <v>209</v>
      </c>
      <c r="N72" s="203"/>
    </row>
    <row r="73" spans="1:14" s="25" customFormat="1" ht="30.75" x14ac:dyDescent="0.2">
      <c r="A73" s="26"/>
      <c r="B73" s="189"/>
      <c r="C73" s="35"/>
      <c r="D73" s="36"/>
      <c r="E73" s="26"/>
      <c r="F73" s="178"/>
      <c r="G73" s="37"/>
      <c r="H73" s="52"/>
      <c r="I73" s="38"/>
      <c r="J73" s="26"/>
      <c r="K73" s="39">
        <v>44496</v>
      </c>
      <c r="L73" s="39"/>
      <c r="M73" s="204"/>
      <c r="N73" s="204"/>
    </row>
    <row r="74" spans="1:14" s="25" customFormat="1" ht="30.75" x14ac:dyDescent="0.2">
      <c r="A74" s="26"/>
      <c r="B74" s="189"/>
      <c r="C74" s="35"/>
      <c r="D74" s="36"/>
      <c r="E74" s="40"/>
      <c r="F74" s="178"/>
      <c r="G74" s="41"/>
      <c r="H74" s="52"/>
      <c r="I74" s="38"/>
      <c r="J74" s="26"/>
      <c r="K74" s="39" t="s">
        <v>141</v>
      </c>
      <c r="L74" s="39"/>
      <c r="M74" s="204"/>
      <c r="N74" s="204"/>
    </row>
    <row r="75" spans="1:14" s="25" customFormat="1" ht="30.75" x14ac:dyDescent="0.2">
      <c r="A75" s="43"/>
      <c r="B75" s="195"/>
      <c r="C75" s="45"/>
      <c r="D75" s="46"/>
      <c r="E75" s="47"/>
      <c r="F75" s="181"/>
      <c r="G75" s="49"/>
      <c r="H75" s="181"/>
      <c r="I75" s="49"/>
      <c r="J75" s="43"/>
      <c r="K75" s="55"/>
      <c r="L75" s="55"/>
      <c r="M75" s="205"/>
      <c r="N75" s="205"/>
    </row>
    <row r="76" spans="1:14" s="25" customFormat="1" ht="31.5" x14ac:dyDescent="0.2">
      <c r="A76" s="56">
        <v>16</v>
      </c>
      <c r="B76" s="196" t="s">
        <v>105</v>
      </c>
      <c r="C76" s="28">
        <v>428000</v>
      </c>
      <c r="D76" s="80">
        <v>343550</v>
      </c>
      <c r="E76" s="40" t="s">
        <v>13</v>
      </c>
      <c r="F76" s="179" t="s">
        <v>142</v>
      </c>
      <c r="G76" s="41">
        <v>331350</v>
      </c>
      <c r="H76" s="179" t="s">
        <v>142</v>
      </c>
      <c r="I76" s="81">
        <f>+G76</f>
        <v>331350</v>
      </c>
      <c r="J76" s="52" t="s">
        <v>19</v>
      </c>
      <c r="K76" s="82" t="s">
        <v>143</v>
      </c>
      <c r="L76" s="82" t="s">
        <v>54</v>
      </c>
      <c r="M76" s="206" t="s">
        <v>209</v>
      </c>
      <c r="N76" s="206"/>
    </row>
    <row r="77" spans="1:14" s="25" customFormat="1" ht="31.5" x14ac:dyDescent="0.2">
      <c r="A77" s="26"/>
      <c r="B77" s="197" t="s">
        <v>144</v>
      </c>
      <c r="C77" s="35"/>
      <c r="D77" s="36"/>
      <c r="E77" s="40"/>
      <c r="F77" s="52"/>
      <c r="G77" s="38"/>
      <c r="H77" s="52"/>
      <c r="I77" s="38"/>
      <c r="J77" s="26"/>
      <c r="K77" s="39">
        <v>44497</v>
      </c>
      <c r="L77" s="39"/>
      <c r="M77" s="207"/>
      <c r="N77" s="207"/>
    </row>
    <row r="78" spans="1:14" s="25" customFormat="1" ht="31.5" x14ac:dyDescent="0.2">
      <c r="A78" s="26"/>
      <c r="B78" s="197" t="s">
        <v>145</v>
      </c>
      <c r="C78" s="35"/>
      <c r="D78" s="36"/>
      <c r="E78" s="40"/>
      <c r="F78" s="52"/>
      <c r="G78" s="38"/>
      <c r="H78" s="52"/>
      <c r="I78" s="38"/>
      <c r="J78" s="26"/>
      <c r="K78" s="39" t="s">
        <v>146</v>
      </c>
      <c r="L78" s="39"/>
      <c r="M78" s="207"/>
      <c r="N78" s="207"/>
    </row>
    <row r="79" spans="1:14" s="25" customFormat="1" ht="30.75" x14ac:dyDescent="0.2">
      <c r="A79" s="43"/>
      <c r="B79" s="195"/>
      <c r="C79" s="45"/>
      <c r="D79" s="46"/>
      <c r="E79" s="47"/>
      <c r="F79" s="181"/>
      <c r="G79" s="49"/>
      <c r="H79" s="181"/>
      <c r="I79" s="49"/>
      <c r="J79" s="43"/>
      <c r="K79" s="55"/>
      <c r="L79" s="55"/>
      <c r="M79" s="208"/>
      <c r="N79" s="208"/>
    </row>
    <row r="80" spans="1:14" s="25" customFormat="1" ht="30.75" x14ac:dyDescent="0.25">
      <c r="A80" s="26">
        <v>17</v>
      </c>
      <c r="B80" s="189" t="s">
        <v>147</v>
      </c>
      <c r="C80" s="35">
        <v>70100</v>
      </c>
      <c r="D80" s="51">
        <v>65270</v>
      </c>
      <c r="E80" s="40" t="s">
        <v>13</v>
      </c>
      <c r="F80" s="178" t="s">
        <v>72</v>
      </c>
      <c r="G80" s="41">
        <v>65270</v>
      </c>
      <c r="H80" s="178" t="s">
        <v>72</v>
      </c>
      <c r="I80" s="41">
        <v>65270</v>
      </c>
      <c r="J80" s="52" t="s">
        <v>19</v>
      </c>
      <c r="K80" s="53"/>
      <c r="L80" s="53" t="s">
        <v>22</v>
      </c>
      <c r="M80" s="200" t="s">
        <v>209</v>
      </c>
      <c r="N80" s="200"/>
    </row>
    <row r="81" spans="1:14" s="25" customFormat="1" ht="30.75" x14ac:dyDescent="0.2">
      <c r="A81" s="26"/>
      <c r="B81" s="189"/>
      <c r="C81" s="35"/>
      <c r="D81" s="36"/>
      <c r="E81" s="26"/>
      <c r="F81" s="178"/>
      <c r="G81" s="37"/>
      <c r="H81" s="52"/>
      <c r="I81" s="38"/>
      <c r="J81" s="26"/>
      <c r="K81" s="39">
        <v>44473</v>
      </c>
      <c r="L81" s="39"/>
      <c r="M81" s="201"/>
      <c r="N81" s="201"/>
    </row>
    <row r="82" spans="1:14" s="25" customFormat="1" ht="30.75" x14ac:dyDescent="0.2">
      <c r="A82" s="26"/>
      <c r="B82" s="189"/>
      <c r="C82" s="35"/>
      <c r="D82" s="36"/>
      <c r="E82" s="40"/>
      <c r="F82" s="178"/>
      <c r="G82" s="41"/>
      <c r="H82" s="52"/>
      <c r="I82" s="38"/>
      <c r="J82" s="26"/>
      <c r="K82" s="39" t="s">
        <v>148</v>
      </c>
      <c r="L82" s="39"/>
      <c r="M82" s="201"/>
      <c r="N82" s="201"/>
    </row>
    <row r="83" spans="1:14" s="25" customFormat="1" ht="30.75" x14ac:dyDescent="0.2">
      <c r="A83" s="26"/>
      <c r="B83" s="189"/>
      <c r="C83" s="35"/>
      <c r="D83" s="36"/>
      <c r="E83" s="40"/>
      <c r="F83" s="178"/>
      <c r="G83" s="83"/>
      <c r="H83" s="52"/>
      <c r="I83" s="38"/>
      <c r="J83" s="26"/>
      <c r="K83" s="39"/>
      <c r="L83" s="39"/>
      <c r="M83" s="201"/>
      <c r="N83" s="201"/>
    </row>
    <row r="84" spans="1:14" s="25" customFormat="1" ht="30.75" x14ac:dyDescent="0.2">
      <c r="A84" s="43"/>
      <c r="B84" s="195"/>
      <c r="C84" s="45"/>
      <c r="D84" s="46"/>
      <c r="E84" s="47"/>
      <c r="F84" s="181"/>
      <c r="G84" s="49"/>
      <c r="H84" s="181"/>
      <c r="I84" s="49"/>
      <c r="J84" s="43"/>
      <c r="K84" s="55"/>
      <c r="L84" s="55"/>
      <c r="M84" s="202"/>
      <c r="N84" s="202"/>
    </row>
    <row r="85" spans="1:14" s="25" customFormat="1" ht="30.75" x14ac:dyDescent="0.25">
      <c r="A85" s="56">
        <v>18</v>
      </c>
      <c r="B85" s="189" t="s">
        <v>149</v>
      </c>
      <c r="C85" s="35">
        <v>55500</v>
      </c>
      <c r="D85" s="51">
        <v>59385</v>
      </c>
      <c r="E85" s="40" t="s">
        <v>13</v>
      </c>
      <c r="F85" s="178" t="s">
        <v>150</v>
      </c>
      <c r="G85" s="41">
        <v>59385</v>
      </c>
      <c r="H85" s="178" t="s">
        <v>150</v>
      </c>
      <c r="I85" s="41">
        <v>59385</v>
      </c>
      <c r="J85" s="52" t="s">
        <v>19</v>
      </c>
      <c r="K85" s="53">
        <v>44475</v>
      </c>
      <c r="L85" s="53" t="s">
        <v>22</v>
      </c>
      <c r="M85" s="200" t="s">
        <v>209</v>
      </c>
      <c r="N85" s="200"/>
    </row>
    <row r="86" spans="1:14" s="25" customFormat="1" ht="30.75" x14ac:dyDescent="0.2">
      <c r="A86" s="26"/>
      <c r="B86" s="189"/>
      <c r="C86" s="35"/>
      <c r="D86" s="36"/>
      <c r="E86" s="26"/>
      <c r="F86" s="178"/>
      <c r="G86" s="37"/>
      <c r="H86" s="52"/>
      <c r="I86" s="38"/>
      <c r="J86" s="26"/>
      <c r="K86" s="39" t="s">
        <v>151</v>
      </c>
      <c r="L86" s="39"/>
      <c r="M86" s="201"/>
      <c r="N86" s="201"/>
    </row>
    <row r="87" spans="1:14" s="25" customFormat="1" ht="30.75" x14ac:dyDescent="0.2">
      <c r="A87" s="26"/>
      <c r="B87" s="189"/>
      <c r="C87" s="35"/>
      <c r="D87" s="36"/>
      <c r="E87" s="40"/>
      <c r="F87" s="178"/>
      <c r="G87" s="221"/>
      <c r="H87" s="52"/>
      <c r="I87" s="38"/>
      <c r="J87" s="26"/>
      <c r="K87" s="39"/>
      <c r="L87" s="39"/>
      <c r="M87" s="201"/>
      <c r="N87" s="201"/>
    </row>
    <row r="88" spans="1:14" s="25" customFormat="1" ht="30.75" x14ac:dyDescent="0.2">
      <c r="A88" s="43"/>
      <c r="B88" s="195"/>
      <c r="C88" s="45"/>
      <c r="D88" s="46"/>
      <c r="E88" s="47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56">
        <v>19</v>
      </c>
      <c r="B89" s="198" t="s">
        <v>152</v>
      </c>
      <c r="C89" s="28">
        <v>21400</v>
      </c>
      <c r="D89" s="29">
        <v>9095</v>
      </c>
      <c r="E89" s="30" t="s">
        <v>13</v>
      </c>
      <c r="F89" s="179" t="s">
        <v>153</v>
      </c>
      <c r="G89" s="31">
        <v>9095</v>
      </c>
      <c r="H89" s="179" t="s">
        <v>153</v>
      </c>
      <c r="I89" s="31">
        <v>9095</v>
      </c>
      <c r="J89" s="32" t="s">
        <v>19</v>
      </c>
      <c r="K89" s="33"/>
      <c r="L89" s="33" t="s">
        <v>22</v>
      </c>
      <c r="M89" s="200"/>
      <c r="N89" s="200" t="s">
        <v>209</v>
      </c>
    </row>
    <row r="90" spans="1:14" s="25" customFormat="1" ht="30.75" x14ac:dyDescent="0.2">
      <c r="A90" s="26"/>
      <c r="B90" s="189"/>
      <c r="C90" s="35"/>
      <c r="D90" s="36"/>
      <c r="E90" s="26"/>
      <c r="F90" s="178"/>
      <c r="G90" s="37"/>
      <c r="H90" s="52"/>
      <c r="I90" s="38"/>
      <c r="J90" s="26"/>
      <c r="K90" s="39">
        <v>44475</v>
      </c>
      <c r="L90" s="39"/>
      <c r="M90" s="201"/>
      <c r="N90" s="201"/>
    </row>
    <row r="91" spans="1:14" s="25" customFormat="1" ht="30.75" x14ac:dyDescent="0.2">
      <c r="A91" s="26"/>
      <c r="B91" s="189"/>
      <c r="C91" s="35"/>
      <c r="D91" s="36"/>
      <c r="E91" s="40"/>
      <c r="F91" s="178"/>
      <c r="G91" s="41"/>
      <c r="H91" s="52"/>
      <c r="I91" s="38"/>
      <c r="J91" s="26"/>
      <c r="K91" s="39" t="s">
        <v>154</v>
      </c>
      <c r="L91" s="39"/>
      <c r="M91" s="201"/>
      <c r="N91" s="201"/>
    </row>
    <row r="92" spans="1:14" s="25" customFormat="1" ht="30.75" x14ac:dyDescent="0.2">
      <c r="A92" s="26"/>
      <c r="B92" s="190"/>
      <c r="C92" s="35"/>
      <c r="D92" s="36"/>
      <c r="E92" s="40"/>
      <c r="F92" s="178"/>
      <c r="G92" s="41"/>
      <c r="H92" s="52"/>
      <c r="I92" s="38"/>
      <c r="J92" s="26"/>
      <c r="K92" s="39"/>
      <c r="L92" s="39"/>
      <c r="M92" s="201"/>
      <c r="N92" s="201"/>
    </row>
    <row r="93" spans="1:14" s="25" customFormat="1" ht="30.75" x14ac:dyDescent="0.2">
      <c r="A93" s="43"/>
      <c r="B93" s="195"/>
      <c r="C93" s="45"/>
      <c r="D93" s="46"/>
      <c r="E93" s="47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1.5" x14ac:dyDescent="0.25">
      <c r="A94" s="56">
        <v>20</v>
      </c>
      <c r="B94" s="189" t="s">
        <v>155</v>
      </c>
      <c r="C94" s="35">
        <v>18700</v>
      </c>
      <c r="D94" s="51">
        <v>17500</v>
      </c>
      <c r="E94" s="40" t="s">
        <v>13</v>
      </c>
      <c r="F94" s="178" t="s">
        <v>156</v>
      </c>
      <c r="G94" s="41">
        <v>17500</v>
      </c>
      <c r="H94" s="178" t="s">
        <v>156</v>
      </c>
      <c r="I94" s="41">
        <v>17500</v>
      </c>
      <c r="J94" s="52" t="s">
        <v>19</v>
      </c>
      <c r="K94" s="53"/>
      <c r="L94" s="53" t="s">
        <v>22</v>
      </c>
      <c r="M94" s="200" t="s">
        <v>209</v>
      </c>
      <c r="N94" s="200"/>
    </row>
    <row r="95" spans="1:14" s="25" customFormat="1" ht="30.75" x14ac:dyDescent="0.2">
      <c r="A95" s="26"/>
      <c r="B95" s="189"/>
      <c r="C95" s="35"/>
      <c r="D95" s="36"/>
      <c r="E95" s="26"/>
      <c r="F95" s="178"/>
      <c r="G95" s="37"/>
      <c r="H95" s="52"/>
      <c r="I95" s="38"/>
      <c r="J95" s="26"/>
      <c r="K95" s="39">
        <v>44475</v>
      </c>
      <c r="L95" s="39"/>
      <c r="M95" s="201"/>
      <c r="N95" s="201"/>
    </row>
    <row r="96" spans="1:14" s="25" customFormat="1" ht="30.75" x14ac:dyDescent="0.2">
      <c r="A96" s="26"/>
      <c r="B96" s="189"/>
      <c r="C96" s="35"/>
      <c r="D96" s="36"/>
      <c r="E96" s="40"/>
      <c r="F96" s="178"/>
      <c r="G96" s="41"/>
      <c r="H96" s="52"/>
      <c r="I96" s="38"/>
      <c r="J96" s="26"/>
      <c r="K96" s="39" t="s">
        <v>157</v>
      </c>
      <c r="L96" s="39"/>
      <c r="M96" s="201"/>
      <c r="N96" s="201"/>
    </row>
    <row r="97" spans="1:14" s="25" customFormat="1" ht="30.75" x14ac:dyDescent="0.2">
      <c r="A97" s="43"/>
      <c r="B97" s="195"/>
      <c r="C97" s="45"/>
      <c r="D97" s="46"/>
      <c r="E97" s="47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1.5" x14ac:dyDescent="0.25">
      <c r="A98" s="56">
        <v>21</v>
      </c>
      <c r="B98" s="189" t="s">
        <v>158</v>
      </c>
      <c r="C98" s="35">
        <v>2800</v>
      </c>
      <c r="D98" s="51">
        <v>2996</v>
      </c>
      <c r="E98" s="40" t="s">
        <v>13</v>
      </c>
      <c r="F98" s="178" t="s">
        <v>159</v>
      </c>
      <c r="G98" s="41">
        <v>2996</v>
      </c>
      <c r="H98" s="178" t="s">
        <v>159</v>
      </c>
      <c r="I98" s="41">
        <v>2996</v>
      </c>
      <c r="J98" s="52" t="s">
        <v>19</v>
      </c>
      <c r="K98" s="53"/>
      <c r="L98" s="53" t="s">
        <v>22</v>
      </c>
      <c r="M98" s="200" t="s">
        <v>209</v>
      </c>
      <c r="N98" s="200"/>
    </row>
    <row r="99" spans="1:14" s="25" customFormat="1" ht="30.75" x14ac:dyDescent="0.2">
      <c r="A99" s="26"/>
      <c r="B99" s="189"/>
      <c r="C99" s="35"/>
      <c r="D99" s="36"/>
      <c r="E99" s="26"/>
      <c r="F99" s="178"/>
      <c r="G99" s="37"/>
      <c r="H99" s="52"/>
      <c r="I99" s="38"/>
      <c r="J99" s="26"/>
      <c r="K99" s="39">
        <v>44475</v>
      </c>
      <c r="L99" s="39"/>
      <c r="M99" s="201"/>
      <c r="N99" s="201"/>
    </row>
    <row r="100" spans="1:14" s="25" customFormat="1" ht="30.75" x14ac:dyDescent="0.2">
      <c r="A100" s="26"/>
      <c r="B100" s="189"/>
      <c r="C100" s="35"/>
      <c r="D100" s="36"/>
      <c r="E100" s="40"/>
      <c r="F100" s="178"/>
      <c r="G100" s="41"/>
      <c r="H100" s="52"/>
      <c r="I100" s="38"/>
      <c r="J100" s="26"/>
      <c r="K100" s="39" t="s">
        <v>160</v>
      </c>
      <c r="L100" s="39"/>
      <c r="M100" s="201"/>
      <c r="N100" s="201"/>
    </row>
    <row r="101" spans="1:14" s="25" customFormat="1" ht="30.75" x14ac:dyDescent="0.2">
      <c r="A101" s="43"/>
      <c r="B101" s="195"/>
      <c r="C101" s="45"/>
      <c r="D101" s="46"/>
      <c r="E101" s="47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1.5" x14ac:dyDescent="0.25">
      <c r="A102" s="56">
        <v>22</v>
      </c>
      <c r="B102" s="189" t="s">
        <v>161</v>
      </c>
      <c r="C102" s="35">
        <v>13600</v>
      </c>
      <c r="D102" s="51">
        <v>12412</v>
      </c>
      <c r="E102" s="40" t="s">
        <v>13</v>
      </c>
      <c r="F102" s="178" t="s">
        <v>162</v>
      </c>
      <c r="G102" s="41">
        <v>12412</v>
      </c>
      <c r="H102" s="178" t="s">
        <v>162</v>
      </c>
      <c r="I102" s="41">
        <v>12412</v>
      </c>
      <c r="J102" s="52" t="s">
        <v>19</v>
      </c>
      <c r="K102" s="53"/>
      <c r="L102" s="53" t="s">
        <v>22</v>
      </c>
      <c r="M102" s="200"/>
      <c r="N102" s="200" t="s">
        <v>209</v>
      </c>
    </row>
    <row r="103" spans="1:14" s="25" customFormat="1" ht="30.75" x14ac:dyDescent="0.2">
      <c r="A103" s="26"/>
      <c r="B103" s="189"/>
      <c r="C103" s="35"/>
      <c r="D103" s="36"/>
      <c r="E103" s="26"/>
      <c r="F103" s="178"/>
      <c r="G103" s="37"/>
      <c r="H103" s="52"/>
      <c r="I103" s="38"/>
      <c r="J103" s="26"/>
      <c r="K103" s="39">
        <v>44476</v>
      </c>
      <c r="L103" s="39"/>
      <c r="M103" s="201"/>
      <c r="N103" s="201"/>
    </row>
    <row r="104" spans="1:14" s="25" customFormat="1" ht="30.75" x14ac:dyDescent="0.2">
      <c r="A104" s="26"/>
      <c r="B104" s="189"/>
      <c r="C104" s="35"/>
      <c r="D104" s="36"/>
      <c r="E104" s="40"/>
      <c r="F104" s="178"/>
      <c r="G104" s="41"/>
      <c r="H104" s="52"/>
      <c r="I104" s="38"/>
      <c r="J104" s="26"/>
      <c r="K104" s="39" t="s">
        <v>163</v>
      </c>
      <c r="L104" s="39"/>
      <c r="M104" s="201"/>
      <c r="N104" s="201"/>
    </row>
    <row r="105" spans="1:14" s="25" customFormat="1" ht="30.75" x14ac:dyDescent="0.2">
      <c r="A105" s="26"/>
      <c r="B105" s="190"/>
      <c r="C105" s="35"/>
      <c r="D105" s="36"/>
      <c r="E105" s="40"/>
      <c r="F105" s="178"/>
      <c r="G105" s="41"/>
      <c r="H105" s="52"/>
      <c r="I105" s="38"/>
      <c r="J105" s="26"/>
      <c r="K105" s="39"/>
      <c r="L105" s="39"/>
      <c r="M105" s="201"/>
      <c r="N105" s="201"/>
    </row>
    <row r="106" spans="1:14" s="25" customFormat="1" ht="30.75" x14ac:dyDescent="0.2">
      <c r="A106" s="43"/>
      <c r="B106" s="195"/>
      <c r="C106" s="45"/>
      <c r="D106" s="46"/>
      <c r="E106" s="47"/>
      <c r="F106" s="181"/>
      <c r="G106" s="49"/>
      <c r="H106" s="181"/>
      <c r="I106" s="49"/>
      <c r="J106" s="43"/>
      <c r="K106" s="55"/>
      <c r="L106" s="55"/>
      <c r="M106" s="202"/>
      <c r="N106" s="202"/>
    </row>
    <row r="107" spans="1:14" s="25" customFormat="1" ht="31.5" x14ac:dyDescent="0.25">
      <c r="A107" s="56">
        <v>23</v>
      </c>
      <c r="B107" s="189" t="s">
        <v>164</v>
      </c>
      <c r="C107" s="35">
        <v>3500</v>
      </c>
      <c r="D107" s="51">
        <v>3370.5</v>
      </c>
      <c r="E107" s="40" t="s">
        <v>13</v>
      </c>
      <c r="F107" s="178" t="s">
        <v>165</v>
      </c>
      <c r="G107" s="41">
        <v>3370.5</v>
      </c>
      <c r="H107" s="178" t="s">
        <v>165</v>
      </c>
      <c r="I107" s="41">
        <v>3370.5</v>
      </c>
      <c r="J107" s="52" t="s">
        <v>19</v>
      </c>
      <c r="K107" s="53"/>
      <c r="L107" s="53" t="s">
        <v>22</v>
      </c>
      <c r="M107" s="200"/>
      <c r="N107" s="200" t="s">
        <v>209</v>
      </c>
    </row>
    <row r="108" spans="1:14" s="25" customFormat="1" ht="30.75" x14ac:dyDescent="0.2">
      <c r="A108" s="26"/>
      <c r="B108" s="189"/>
      <c r="C108" s="35"/>
      <c r="D108" s="36"/>
      <c r="E108" s="26"/>
      <c r="F108" s="178"/>
      <c r="G108" s="37"/>
      <c r="H108" s="52"/>
      <c r="I108" s="38"/>
      <c r="J108" s="26"/>
      <c r="K108" s="39">
        <v>44476</v>
      </c>
      <c r="L108" s="39"/>
      <c r="M108" s="201"/>
      <c r="N108" s="201"/>
    </row>
    <row r="109" spans="1:14" s="25" customFormat="1" ht="30.75" x14ac:dyDescent="0.2">
      <c r="A109" s="26"/>
      <c r="B109" s="189"/>
      <c r="C109" s="35"/>
      <c r="D109" s="36"/>
      <c r="E109" s="40"/>
      <c r="F109" s="178"/>
      <c r="G109" s="41"/>
      <c r="H109" s="52"/>
      <c r="I109" s="38"/>
      <c r="J109" s="26"/>
      <c r="K109" s="39" t="s">
        <v>166</v>
      </c>
      <c r="L109" s="39"/>
      <c r="M109" s="201"/>
      <c r="N109" s="201"/>
    </row>
    <row r="110" spans="1:14" s="25" customFormat="1" ht="30.75" x14ac:dyDescent="0.2">
      <c r="A110" s="43"/>
      <c r="B110" s="195"/>
      <c r="C110" s="45"/>
      <c r="D110" s="46"/>
      <c r="E110" s="47"/>
      <c r="F110" s="181"/>
      <c r="G110" s="49"/>
      <c r="H110" s="181"/>
      <c r="I110" s="49"/>
      <c r="J110" s="43"/>
      <c r="K110" s="55"/>
      <c r="L110" s="55"/>
      <c r="M110" s="202"/>
      <c r="N110" s="202"/>
    </row>
    <row r="111" spans="1:14" s="25" customFormat="1" ht="30.75" x14ac:dyDescent="0.25">
      <c r="A111" s="56">
        <v>24</v>
      </c>
      <c r="B111" s="189" t="s">
        <v>167</v>
      </c>
      <c r="C111" s="35">
        <v>2500</v>
      </c>
      <c r="D111" s="51">
        <v>1790</v>
      </c>
      <c r="E111" s="40" t="s">
        <v>13</v>
      </c>
      <c r="F111" s="178" t="s">
        <v>168</v>
      </c>
      <c r="G111" s="41">
        <v>1790</v>
      </c>
      <c r="H111" s="178" t="s">
        <v>168</v>
      </c>
      <c r="I111" s="41">
        <v>1790</v>
      </c>
      <c r="J111" s="52" t="s">
        <v>19</v>
      </c>
      <c r="K111" s="53"/>
      <c r="L111" s="53" t="s">
        <v>22</v>
      </c>
      <c r="M111" s="200"/>
      <c r="N111" s="200" t="s">
        <v>209</v>
      </c>
    </row>
    <row r="112" spans="1:14" s="25" customFormat="1" ht="30.75" x14ac:dyDescent="0.2">
      <c r="A112" s="26"/>
      <c r="B112" s="189"/>
      <c r="C112" s="35"/>
      <c r="D112" s="36"/>
      <c r="E112" s="26"/>
      <c r="F112" s="178"/>
      <c r="G112" s="37"/>
      <c r="H112" s="52"/>
      <c r="I112" s="38"/>
      <c r="J112" s="26"/>
      <c r="K112" s="39">
        <v>44481</v>
      </c>
      <c r="L112" s="39"/>
      <c r="M112" s="201"/>
      <c r="N112" s="201"/>
    </row>
    <row r="113" spans="1:14" s="25" customFormat="1" ht="30.75" x14ac:dyDescent="0.2">
      <c r="A113" s="26"/>
      <c r="B113" s="189"/>
      <c r="C113" s="35"/>
      <c r="D113" s="36"/>
      <c r="E113" s="40"/>
      <c r="F113" s="178"/>
      <c r="G113" s="41"/>
      <c r="H113" s="52"/>
      <c r="I113" s="38"/>
      <c r="J113" s="26"/>
      <c r="K113" s="39" t="s">
        <v>169</v>
      </c>
      <c r="L113" s="39"/>
      <c r="M113" s="201"/>
      <c r="N113" s="201"/>
    </row>
    <row r="114" spans="1:14" s="25" customFormat="1" ht="30.75" x14ac:dyDescent="0.2">
      <c r="A114" s="26"/>
      <c r="B114" s="189"/>
      <c r="C114" s="35"/>
      <c r="D114" s="36"/>
      <c r="E114" s="40"/>
      <c r="F114" s="178"/>
      <c r="G114" s="83"/>
      <c r="H114" s="52"/>
      <c r="I114" s="38"/>
      <c r="J114" s="26"/>
      <c r="K114" s="39"/>
      <c r="L114" s="39"/>
      <c r="M114" s="201"/>
      <c r="N114" s="201"/>
    </row>
    <row r="115" spans="1:14" s="25" customFormat="1" ht="30.75" x14ac:dyDescent="0.2">
      <c r="A115" s="26"/>
      <c r="B115" s="189"/>
      <c r="C115" s="35"/>
      <c r="D115" s="36"/>
      <c r="E115" s="40"/>
      <c r="F115" s="178"/>
      <c r="G115" s="83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43"/>
      <c r="B116" s="195"/>
      <c r="C116" s="45"/>
      <c r="D116" s="46"/>
      <c r="E116" s="47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ht="21" customHeight="1" x14ac:dyDescent="0.25">
      <c r="A117" s="56">
        <v>25</v>
      </c>
      <c r="B117" s="189" t="s">
        <v>170</v>
      </c>
      <c r="C117" s="29">
        <v>5277240</v>
      </c>
      <c r="D117" s="29">
        <v>5277240</v>
      </c>
      <c r="E117" s="84" t="s">
        <v>171</v>
      </c>
      <c r="F117" s="178" t="s">
        <v>75</v>
      </c>
      <c r="G117" s="31">
        <v>5277240</v>
      </c>
      <c r="H117" s="178" t="s">
        <v>75</v>
      </c>
      <c r="I117" s="31">
        <v>5277240</v>
      </c>
      <c r="J117" s="85" t="s">
        <v>48</v>
      </c>
      <c r="K117" s="33" t="s">
        <v>172</v>
      </c>
      <c r="L117" s="33" t="s">
        <v>218</v>
      </c>
      <c r="M117" s="203" t="s">
        <v>209</v>
      </c>
      <c r="N117" s="203"/>
    </row>
    <row r="118" spans="1:14" ht="31.5" x14ac:dyDescent="0.2">
      <c r="A118" s="26"/>
      <c r="B118" s="189" t="s">
        <v>173</v>
      </c>
      <c r="C118" s="35"/>
      <c r="D118" s="36"/>
      <c r="E118" s="26"/>
      <c r="F118" s="178" t="s">
        <v>174</v>
      </c>
      <c r="G118" s="37">
        <v>5394512</v>
      </c>
      <c r="H118" s="52"/>
      <c r="I118" s="38"/>
      <c r="J118" s="86" t="s">
        <v>175</v>
      </c>
      <c r="K118" s="39">
        <v>44470</v>
      </c>
      <c r="L118" s="39"/>
      <c r="M118" s="204"/>
      <c r="N118" s="204"/>
    </row>
    <row r="119" spans="1:14" ht="30.75" x14ac:dyDescent="0.2">
      <c r="A119" s="26"/>
      <c r="B119" s="190"/>
      <c r="C119" s="35"/>
      <c r="D119" s="36"/>
      <c r="E119" s="40"/>
      <c r="F119" s="178" t="s">
        <v>176</v>
      </c>
      <c r="G119" s="37">
        <v>5394512</v>
      </c>
      <c r="H119" s="52"/>
      <c r="I119" s="38"/>
      <c r="J119" s="26"/>
      <c r="K119" s="39" t="s">
        <v>177</v>
      </c>
      <c r="L119" s="39"/>
      <c r="M119" s="204"/>
      <c r="N119" s="204"/>
    </row>
    <row r="120" spans="1:14" ht="30.75" x14ac:dyDescent="0.2">
      <c r="A120" s="26"/>
      <c r="B120" s="190"/>
      <c r="C120" s="35"/>
      <c r="D120" s="36"/>
      <c r="E120" s="40"/>
      <c r="F120" s="178" t="s">
        <v>178</v>
      </c>
      <c r="G120" s="37">
        <v>5629056</v>
      </c>
      <c r="H120" s="52"/>
      <c r="I120" s="38"/>
      <c r="J120" s="26"/>
      <c r="K120" s="39"/>
      <c r="L120" s="39"/>
      <c r="M120" s="204"/>
      <c r="N120" s="204"/>
    </row>
    <row r="121" spans="1:14" ht="30.75" x14ac:dyDescent="0.2">
      <c r="A121" s="26"/>
      <c r="B121" s="190"/>
      <c r="C121" s="35"/>
      <c r="D121" s="36"/>
      <c r="E121" s="40"/>
      <c r="F121" s="178"/>
      <c r="G121" s="37"/>
      <c r="H121" s="52"/>
      <c r="I121" s="38"/>
      <c r="J121" s="26"/>
      <c r="K121" s="39"/>
      <c r="L121" s="39"/>
      <c r="M121" s="204"/>
      <c r="N121" s="204"/>
    </row>
    <row r="122" spans="1:14" ht="30.75" x14ac:dyDescent="0.2">
      <c r="A122" s="26"/>
      <c r="B122" s="190"/>
      <c r="C122" s="35"/>
      <c r="D122" s="36"/>
      <c r="E122" s="40"/>
      <c r="F122" s="178"/>
      <c r="G122" s="37"/>
      <c r="H122" s="52"/>
      <c r="I122" s="38"/>
      <c r="J122" s="26"/>
      <c r="K122" s="39"/>
      <c r="L122" s="39"/>
      <c r="M122" s="204"/>
      <c r="N122" s="204"/>
    </row>
    <row r="123" spans="1:14" ht="30.75" x14ac:dyDescent="0.2">
      <c r="A123" s="43"/>
      <c r="B123" s="195"/>
      <c r="C123" s="45"/>
      <c r="D123" s="46"/>
      <c r="E123" s="47"/>
      <c r="F123" s="180"/>
      <c r="G123" s="48"/>
      <c r="H123" s="181"/>
      <c r="I123" s="49"/>
      <c r="J123" s="43"/>
      <c r="K123" s="55"/>
      <c r="L123" s="55"/>
      <c r="M123" s="205"/>
      <c r="N123" s="205"/>
    </row>
    <row r="124" spans="1:14" ht="30.75" x14ac:dyDescent="0.25">
      <c r="A124" s="56">
        <v>26</v>
      </c>
      <c r="B124" s="189" t="s">
        <v>179</v>
      </c>
      <c r="C124" s="29">
        <v>2140000</v>
      </c>
      <c r="D124" s="29">
        <v>2138340</v>
      </c>
      <c r="E124" s="84" t="s">
        <v>171</v>
      </c>
      <c r="F124" s="178" t="s">
        <v>139</v>
      </c>
      <c r="G124" s="31">
        <v>2106265</v>
      </c>
      <c r="H124" s="178" t="s">
        <v>139</v>
      </c>
      <c r="I124" s="31">
        <v>2106265</v>
      </c>
      <c r="J124" s="85" t="s">
        <v>48</v>
      </c>
      <c r="K124" s="33" t="s">
        <v>180</v>
      </c>
      <c r="L124" s="33" t="s">
        <v>39</v>
      </c>
      <c r="M124" s="203" t="s">
        <v>209</v>
      </c>
      <c r="N124" s="203"/>
    </row>
    <row r="125" spans="1:14" ht="30.75" x14ac:dyDescent="0.2">
      <c r="A125" s="26"/>
      <c r="B125" s="189" t="s">
        <v>83</v>
      </c>
      <c r="C125" s="35"/>
      <c r="D125" s="36"/>
      <c r="E125" s="26"/>
      <c r="F125" s="178" t="s">
        <v>181</v>
      </c>
      <c r="G125" s="37">
        <v>2138000</v>
      </c>
      <c r="H125" s="52"/>
      <c r="I125" s="38"/>
      <c r="J125" s="86" t="s">
        <v>175</v>
      </c>
      <c r="K125" s="39">
        <v>44470</v>
      </c>
      <c r="L125" s="39"/>
      <c r="M125" s="204"/>
      <c r="N125" s="204"/>
    </row>
    <row r="126" spans="1:14" ht="30.75" x14ac:dyDescent="0.2">
      <c r="A126" s="26"/>
      <c r="B126" s="190"/>
      <c r="C126" s="35"/>
      <c r="D126" s="36"/>
      <c r="E126" s="40"/>
      <c r="F126" s="178" t="s">
        <v>182</v>
      </c>
      <c r="G126" s="37">
        <v>2136000</v>
      </c>
      <c r="H126" s="52"/>
      <c r="I126" s="38"/>
      <c r="J126" s="26"/>
      <c r="K126" s="39" t="s">
        <v>183</v>
      </c>
      <c r="L126" s="39"/>
      <c r="M126" s="204"/>
      <c r="N126" s="204"/>
    </row>
    <row r="127" spans="1:14" ht="31.5" x14ac:dyDescent="0.2">
      <c r="A127" s="26"/>
      <c r="B127" s="190"/>
      <c r="C127" s="35"/>
      <c r="D127" s="36"/>
      <c r="E127" s="40"/>
      <c r="F127" s="178" t="s">
        <v>184</v>
      </c>
      <c r="G127" s="37">
        <v>2138340</v>
      </c>
      <c r="H127" s="52"/>
      <c r="I127" s="38"/>
      <c r="J127" s="26"/>
      <c r="K127" s="39"/>
      <c r="L127" s="39"/>
      <c r="M127" s="204"/>
      <c r="N127" s="204"/>
    </row>
    <row r="128" spans="1:14" ht="30.75" x14ac:dyDescent="0.2">
      <c r="A128" s="86"/>
      <c r="B128" s="199"/>
      <c r="C128" s="87"/>
      <c r="D128" s="88"/>
      <c r="E128" s="89"/>
      <c r="F128" s="178" t="s">
        <v>110</v>
      </c>
      <c r="G128" s="37">
        <v>2138000</v>
      </c>
      <c r="H128" s="187"/>
      <c r="I128" s="90"/>
      <c r="J128" s="86"/>
      <c r="K128" s="91"/>
      <c r="L128" s="91"/>
      <c r="M128" s="204"/>
      <c r="N128" s="204"/>
    </row>
    <row r="129" spans="1:14" ht="30.75" x14ac:dyDescent="0.2">
      <c r="A129" s="86"/>
      <c r="B129" s="199"/>
      <c r="C129" s="87"/>
      <c r="D129" s="88"/>
      <c r="E129" s="89"/>
      <c r="F129" s="178" t="s">
        <v>185</v>
      </c>
      <c r="G129" s="37">
        <v>2138000</v>
      </c>
      <c r="H129" s="187"/>
      <c r="I129" s="90"/>
      <c r="J129" s="86"/>
      <c r="K129" s="91"/>
      <c r="L129" s="91"/>
      <c r="M129" s="204"/>
      <c r="N129" s="204"/>
    </row>
    <row r="130" spans="1:14" ht="30.75" x14ac:dyDescent="0.2">
      <c r="A130" s="86"/>
      <c r="B130" s="199"/>
      <c r="C130" s="87"/>
      <c r="D130" s="88"/>
      <c r="E130" s="89"/>
      <c r="F130" s="178"/>
      <c r="G130" s="37"/>
      <c r="H130" s="187"/>
      <c r="I130" s="90"/>
      <c r="J130" s="86"/>
      <c r="K130" s="91"/>
      <c r="L130" s="91"/>
      <c r="M130" s="204"/>
      <c r="N130" s="204"/>
    </row>
    <row r="131" spans="1:14" ht="30.75" x14ac:dyDescent="0.2">
      <c r="A131" s="86"/>
      <c r="B131" s="199"/>
      <c r="C131" s="87"/>
      <c r="D131" s="88"/>
      <c r="E131" s="89"/>
      <c r="F131" s="178"/>
      <c r="G131" s="37"/>
      <c r="H131" s="187"/>
      <c r="I131" s="90"/>
      <c r="J131" s="86"/>
      <c r="K131" s="91"/>
      <c r="L131" s="91"/>
      <c r="M131" s="204"/>
      <c r="N131" s="204"/>
    </row>
    <row r="132" spans="1:14" ht="30.75" x14ac:dyDescent="0.2">
      <c r="A132" s="43"/>
      <c r="B132" s="195"/>
      <c r="C132" s="45"/>
      <c r="D132" s="46"/>
      <c r="E132" s="47"/>
      <c r="F132" s="180"/>
      <c r="G132" s="48"/>
      <c r="H132" s="181"/>
      <c r="I132" s="49"/>
      <c r="J132" s="43"/>
      <c r="K132" s="55"/>
      <c r="L132" s="55"/>
      <c r="M132" s="205"/>
      <c r="N132" s="205"/>
    </row>
    <row r="133" spans="1:14" ht="31.5" x14ac:dyDescent="0.25">
      <c r="A133" s="56">
        <v>27</v>
      </c>
      <c r="B133" s="189" t="s">
        <v>186</v>
      </c>
      <c r="C133" s="28">
        <v>823900</v>
      </c>
      <c r="D133" s="29">
        <v>788915</v>
      </c>
      <c r="E133" s="86" t="s">
        <v>171</v>
      </c>
      <c r="F133" s="178" t="s">
        <v>187</v>
      </c>
      <c r="G133" s="92">
        <v>785500</v>
      </c>
      <c r="H133" s="178" t="s">
        <v>188</v>
      </c>
      <c r="I133" s="31">
        <v>747507</v>
      </c>
      <c r="J133" s="85" t="s">
        <v>48</v>
      </c>
      <c r="K133" s="33" t="s">
        <v>189</v>
      </c>
      <c r="L133" s="33" t="s">
        <v>55</v>
      </c>
      <c r="M133" s="203" t="s">
        <v>209</v>
      </c>
      <c r="N133" s="203"/>
    </row>
    <row r="134" spans="1:14" ht="31.5" x14ac:dyDescent="0.2">
      <c r="A134" s="26"/>
      <c r="B134" s="189" t="s">
        <v>190</v>
      </c>
      <c r="C134" s="35"/>
      <c r="D134" s="36"/>
      <c r="E134" s="26"/>
      <c r="F134" s="178" t="s">
        <v>191</v>
      </c>
      <c r="G134" s="93">
        <v>788000</v>
      </c>
      <c r="H134" s="52"/>
      <c r="I134" s="38"/>
      <c r="J134" s="86" t="s">
        <v>175</v>
      </c>
      <c r="K134" s="39">
        <v>44496</v>
      </c>
      <c r="L134" s="39"/>
      <c r="M134" s="204"/>
      <c r="N134" s="204"/>
    </row>
    <row r="135" spans="1:14" ht="30.75" x14ac:dyDescent="0.2">
      <c r="A135" s="26"/>
      <c r="B135" s="189" t="s">
        <v>192</v>
      </c>
      <c r="C135" s="35"/>
      <c r="D135" s="36"/>
      <c r="E135" s="40"/>
      <c r="F135" s="178" t="s">
        <v>193</v>
      </c>
      <c r="G135" s="93">
        <v>788000</v>
      </c>
      <c r="H135" s="52"/>
      <c r="I135" s="38"/>
      <c r="J135" s="26"/>
      <c r="K135" s="39" t="s">
        <v>194</v>
      </c>
      <c r="L135" s="39"/>
      <c r="M135" s="204"/>
      <c r="N135" s="204"/>
    </row>
    <row r="136" spans="1:14" ht="30.75" x14ac:dyDescent="0.2">
      <c r="A136" s="26"/>
      <c r="B136" s="189"/>
      <c r="C136" s="35"/>
      <c r="D136" s="36"/>
      <c r="E136" s="40"/>
      <c r="F136" s="178" t="s">
        <v>195</v>
      </c>
      <c r="G136" s="93">
        <v>787000</v>
      </c>
      <c r="H136" s="52"/>
      <c r="I136" s="38"/>
      <c r="J136" s="26"/>
      <c r="K136" s="39"/>
      <c r="L136" s="39"/>
      <c r="M136" s="204"/>
      <c r="N136" s="204"/>
    </row>
    <row r="137" spans="1:14" ht="30.75" x14ac:dyDescent="0.2">
      <c r="A137" s="26"/>
      <c r="B137" s="189"/>
      <c r="C137" s="35"/>
      <c r="D137" s="36"/>
      <c r="E137" s="40"/>
      <c r="F137" s="178" t="s">
        <v>196</v>
      </c>
      <c r="G137" s="93">
        <v>788000</v>
      </c>
      <c r="H137" s="52"/>
      <c r="I137" s="38"/>
      <c r="J137" s="26"/>
      <c r="K137" s="39"/>
      <c r="L137" s="39"/>
      <c r="M137" s="204"/>
      <c r="N137" s="204"/>
    </row>
    <row r="138" spans="1:14" ht="30.75" x14ac:dyDescent="0.2">
      <c r="A138" s="26"/>
      <c r="B138" s="189"/>
      <c r="C138" s="35"/>
      <c r="D138" s="36"/>
      <c r="E138" s="40"/>
      <c r="F138" s="178" t="s">
        <v>197</v>
      </c>
      <c r="G138" s="93">
        <v>787000</v>
      </c>
      <c r="H138" s="52"/>
      <c r="I138" s="38"/>
      <c r="J138" s="26"/>
      <c r="K138" s="39"/>
      <c r="L138" s="39"/>
      <c r="M138" s="204"/>
      <c r="N138" s="204"/>
    </row>
    <row r="139" spans="1:14" ht="30.75" x14ac:dyDescent="0.2">
      <c r="A139" s="26"/>
      <c r="B139" s="189"/>
      <c r="C139" s="35"/>
      <c r="D139" s="36"/>
      <c r="E139" s="40"/>
      <c r="F139" s="178" t="s">
        <v>106</v>
      </c>
      <c r="G139" s="93">
        <v>787000</v>
      </c>
      <c r="H139" s="52"/>
      <c r="I139" s="38"/>
      <c r="J139" s="26"/>
      <c r="K139" s="39"/>
      <c r="L139" s="39"/>
      <c r="M139" s="204"/>
      <c r="N139" s="204"/>
    </row>
    <row r="140" spans="1:14" ht="30.75" x14ac:dyDescent="0.2">
      <c r="A140" s="26"/>
      <c r="B140" s="189"/>
      <c r="C140" s="35"/>
      <c r="D140" s="36"/>
      <c r="E140" s="40"/>
      <c r="F140" s="178" t="s">
        <v>198</v>
      </c>
      <c r="G140" s="93">
        <v>748000</v>
      </c>
      <c r="H140" s="52"/>
      <c r="I140" s="38"/>
      <c r="J140" s="26"/>
      <c r="K140" s="39"/>
      <c r="L140" s="39"/>
      <c r="M140" s="204"/>
      <c r="N140" s="204"/>
    </row>
    <row r="141" spans="1:14" ht="30.75" x14ac:dyDescent="0.2">
      <c r="A141" s="26"/>
      <c r="B141" s="190"/>
      <c r="C141" s="35"/>
      <c r="D141" s="36"/>
      <c r="E141" s="40"/>
      <c r="F141" s="178" t="s">
        <v>181</v>
      </c>
      <c r="G141" s="93">
        <v>788900</v>
      </c>
      <c r="H141" s="52"/>
      <c r="I141" s="38"/>
      <c r="J141" s="26"/>
      <c r="K141" s="39"/>
      <c r="L141" s="39"/>
      <c r="M141" s="204"/>
      <c r="N141" s="204"/>
    </row>
    <row r="142" spans="1:14" ht="30.75" x14ac:dyDescent="0.2">
      <c r="A142" s="26"/>
      <c r="B142" s="190"/>
      <c r="C142" s="35"/>
      <c r="D142" s="36"/>
      <c r="E142" s="40"/>
      <c r="F142" s="178" t="s">
        <v>199</v>
      </c>
      <c r="G142" s="93">
        <v>785500</v>
      </c>
      <c r="H142" s="52"/>
      <c r="I142" s="38"/>
      <c r="J142" s="26"/>
      <c r="K142" s="39"/>
      <c r="L142" s="39"/>
      <c r="M142" s="204"/>
      <c r="N142" s="204"/>
    </row>
    <row r="143" spans="1:14" ht="30.75" x14ac:dyDescent="0.2">
      <c r="A143" s="43"/>
      <c r="B143" s="195"/>
      <c r="C143" s="45"/>
      <c r="D143" s="46"/>
      <c r="E143" s="47"/>
      <c r="F143" s="43"/>
      <c r="G143" s="49"/>
      <c r="H143" s="181"/>
      <c r="I143" s="49"/>
      <c r="J143" s="43"/>
      <c r="K143" s="55"/>
      <c r="L143" s="55"/>
      <c r="M143" s="205"/>
      <c r="N143" s="205"/>
    </row>
    <row r="144" spans="1:14" ht="21.75" thickBot="1" x14ac:dyDescent="0.25">
      <c r="C144" s="158">
        <f>SUM(C8:C143)</f>
        <v>15086131</v>
      </c>
      <c r="I144" s="177">
        <f>SUM(I8:I143)</f>
        <v>14390910.039999999</v>
      </c>
    </row>
    <row r="145" ht="21.75" thickTop="1" x14ac:dyDescent="0.2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opLeftCell="A4" zoomScaleNormal="100" workbookViewId="0">
      <pane xSplit="2" ySplit="4" topLeftCell="C50" activePane="bottomRight" state="frozen"/>
      <selection activeCell="A4" sqref="A4"/>
      <selection pane="topRight" activeCell="C4" sqref="C4"/>
      <selection pane="bottomLeft" activeCell="A8" sqref="A8"/>
      <selection pane="bottomRight" activeCell="B56" sqref="B56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9.375" style="286" bestFit="1" customWidth="1"/>
    <col min="6" max="6" width="29" style="94" customWidth="1"/>
    <col min="7" max="7" width="10.25" style="95" customWidth="1"/>
    <col min="8" max="8" width="17.125" style="188" bestFit="1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233"/>
      <c r="N1" s="215" t="s">
        <v>60</v>
      </c>
    </row>
    <row r="2" spans="1:14" x14ac:dyDescent="0.2">
      <c r="A2" s="539" t="s">
        <v>227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39" t="s">
        <v>62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</row>
    <row r="4" spans="1:14" x14ac:dyDescent="0.2">
      <c r="A4" s="540" t="s">
        <v>228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41" t="s">
        <v>1</v>
      </c>
      <c r="B6" s="535" t="s">
        <v>64</v>
      </c>
      <c r="C6" s="532" t="s">
        <v>65</v>
      </c>
      <c r="D6" s="534" t="s">
        <v>66</v>
      </c>
      <c r="E6" s="541" t="s">
        <v>4</v>
      </c>
      <c r="F6" s="534" t="s">
        <v>5</v>
      </c>
      <c r="G6" s="534"/>
      <c r="H6" s="534" t="s">
        <v>67</v>
      </c>
      <c r="I6" s="534"/>
      <c r="J6" s="537" t="s">
        <v>68</v>
      </c>
      <c r="K6" s="532" t="s">
        <v>8</v>
      </c>
      <c r="L6" s="542" t="s">
        <v>20</v>
      </c>
      <c r="M6" s="543" t="s">
        <v>203</v>
      </c>
      <c r="N6" s="544"/>
    </row>
    <row r="7" spans="1:14" s="25" customFormat="1" ht="54.75" customHeight="1" x14ac:dyDescent="0.2">
      <c r="A7" s="541"/>
      <c r="B7" s="536"/>
      <c r="C7" s="532"/>
      <c r="D7" s="534"/>
      <c r="E7" s="541"/>
      <c r="F7" s="234" t="s">
        <v>9</v>
      </c>
      <c r="G7" s="219" t="s">
        <v>69</v>
      </c>
      <c r="H7" s="232" t="s">
        <v>10</v>
      </c>
      <c r="I7" s="220" t="s">
        <v>70</v>
      </c>
      <c r="J7" s="538"/>
      <c r="K7" s="532"/>
      <c r="L7" s="542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941600</v>
      </c>
      <c r="D8" s="245">
        <v>888467</v>
      </c>
      <c r="E8" s="246" t="s">
        <v>171</v>
      </c>
      <c r="F8" s="287" t="s">
        <v>187</v>
      </c>
      <c r="G8" s="247">
        <v>888000</v>
      </c>
      <c r="H8" s="248" t="s">
        <v>205</v>
      </c>
      <c r="I8" s="249">
        <v>856735</v>
      </c>
      <c r="J8" s="250" t="s">
        <v>48</v>
      </c>
      <c r="K8" s="33" t="s">
        <v>231</v>
      </c>
      <c r="L8" s="33" t="s">
        <v>55</v>
      </c>
      <c r="M8" s="251" t="s">
        <v>209</v>
      </c>
      <c r="N8" s="251"/>
    </row>
    <row r="9" spans="1:14" s="252" customFormat="1" ht="30.75" x14ac:dyDescent="0.2">
      <c r="A9" s="242"/>
      <c r="B9" s="253" t="s">
        <v>230</v>
      </c>
      <c r="C9" s="254"/>
      <c r="D9" s="255"/>
      <c r="E9" s="242"/>
      <c r="F9" s="248" t="s">
        <v>90</v>
      </c>
      <c r="G9" s="256">
        <v>888000</v>
      </c>
      <c r="H9" s="257"/>
      <c r="I9" s="258"/>
      <c r="J9" s="242"/>
      <c r="K9" s="259">
        <v>44501</v>
      </c>
      <c r="L9" s="259"/>
      <c r="M9" s="260"/>
      <c r="N9" s="260"/>
    </row>
    <row r="10" spans="1:14" s="252" customFormat="1" ht="30.75" x14ac:dyDescent="0.2">
      <c r="A10" s="242"/>
      <c r="B10" s="253" t="s">
        <v>353</v>
      </c>
      <c r="C10" s="254"/>
      <c r="D10" s="255"/>
      <c r="E10" s="261"/>
      <c r="F10" s="248" t="s">
        <v>191</v>
      </c>
      <c r="G10" s="249">
        <v>887000</v>
      </c>
      <c r="H10" s="257"/>
      <c r="I10" s="258"/>
      <c r="J10" s="242"/>
      <c r="K10" s="259" t="s">
        <v>232</v>
      </c>
      <c r="L10" s="259"/>
      <c r="M10" s="260"/>
      <c r="N10" s="260"/>
    </row>
    <row r="11" spans="1:14" s="252" customFormat="1" ht="30.75" x14ac:dyDescent="0.2">
      <c r="A11" s="242"/>
      <c r="B11" s="253" t="s">
        <v>354</v>
      </c>
      <c r="C11" s="254"/>
      <c r="D11" s="255"/>
      <c r="E11" s="261"/>
      <c r="F11" s="248" t="s">
        <v>207</v>
      </c>
      <c r="G11" s="256">
        <v>888000</v>
      </c>
      <c r="H11" s="257"/>
      <c r="I11" s="258"/>
      <c r="J11" s="242"/>
      <c r="K11" s="259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205</v>
      </c>
      <c r="G12" s="249">
        <v>857000</v>
      </c>
      <c r="H12" s="257"/>
      <c r="I12" s="258"/>
      <c r="J12" s="242"/>
      <c r="K12" s="259"/>
      <c r="L12" s="259"/>
      <c r="M12" s="260"/>
      <c r="N12" s="260"/>
    </row>
    <row r="13" spans="1:14" s="252" customFormat="1" ht="30.75" x14ac:dyDescent="0.2">
      <c r="A13" s="242"/>
      <c r="B13" s="253"/>
      <c r="C13" s="254"/>
      <c r="D13" s="255"/>
      <c r="E13" s="261"/>
      <c r="F13" s="248" t="s">
        <v>110</v>
      </c>
      <c r="G13" s="249">
        <v>862000</v>
      </c>
      <c r="H13" s="257"/>
      <c r="I13" s="258"/>
      <c r="J13" s="242"/>
      <c r="K13" s="259"/>
      <c r="L13" s="259"/>
      <c r="M13" s="260"/>
      <c r="N13" s="260"/>
    </row>
    <row r="14" spans="1:14" s="252" customFormat="1" ht="30.75" x14ac:dyDescent="0.2">
      <c r="A14" s="242"/>
      <c r="B14" s="253"/>
      <c r="C14" s="254"/>
      <c r="D14" s="255"/>
      <c r="E14" s="261"/>
      <c r="F14" s="248" t="s">
        <v>208</v>
      </c>
      <c r="G14" s="249">
        <v>888400</v>
      </c>
      <c r="H14" s="257"/>
      <c r="I14" s="258"/>
      <c r="J14" s="242"/>
      <c r="K14" s="259"/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261"/>
      <c r="F15" s="248" t="s">
        <v>185</v>
      </c>
      <c r="G15" s="249">
        <v>887000</v>
      </c>
      <c r="H15" s="257"/>
      <c r="I15" s="258"/>
      <c r="J15" s="242"/>
      <c r="K15" s="259"/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261"/>
      <c r="F16" s="248" t="s">
        <v>106</v>
      </c>
      <c r="G16" s="249">
        <v>887000</v>
      </c>
      <c r="H16" s="257"/>
      <c r="I16" s="258"/>
      <c r="J16" s="242"/>
      <c r="K16" s="259"/>
      <c r="L16" s="259"/>
      <c r="M16" s="260"/>
      <c r="N16" s="260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210</v>
      </c>
      <c r="G17" s="249">
        <v>885000</v>
      </c>
      <c r="H17" s="257"/>
      <c r="I17" s="258"/>
      <c r="J17" s="242"/>
      <c r="K17" s="259"/>
      <c r="L17" s="259"/>
      <c r="M17" s="260"/>
      <c r="N17" s="260"/>
    </row>
    <row r="18" spans="1:14" s="252" customFormat="1" ht="30.75" x14ac:dyDescent="0.2">
      <c r="A18" s="262"/>
      <c r="B18" s="263"/>
      <c r="C18" s="264"/>
      <c r="D18" s="265"/>
      <c r="E18" s="266"/>
      <c r="F18" s="267"/>
      <c r="G18" s="268"/>
      <c r="H18" s="269"/>
      <c r="I18" s="270"/>
      <c r="J18" s="262"/>
      <c r="K18" s="271"/>
      <c r="L18" s="271"/>
      <c r="M18" s="272"/>
      <c r="N18" s="272"/>
    </row>
    <row r="19" spans="1:14" s="252" customFormat="1" ht="31.5" x14ac:dyDescent="0.25">
      <c r="A19" s="242">
        <v>2</v>
      </c>
      <c r="B19" s="253" t="s">
        <v>229</v>
      </c>
      <c r="C19" s="254">
        <v>736160</v>
      </c>
      <c r="D19" s="273">
        <v>704364</v>
      </c>
      <c r="E19" s="261" t="s">
        <v>171</v>
      </c>
      <c r="F19" s="248" t="s">
        <v>204</v>
      </c>
      <c r="G19" s="249">
        <v>704000</v>
      </c>
      <c r="H19" s="248" t="s">
        <v>182</v>
      </c>
      <c r="I19" s="249">
        <v>685990</v>
      </c>
      <c r="J19" s="250" t="s">
        <v>48</v>
      </c>
      <c r="K19" s="53" t="s">
        <v>235</v>
      </c>
      <c r="L19" s="53" t="s">
        <v>219</v>
      </c>
      <c r="M19" s="212" t="s">
        <v>209</v>
      </c>
      <c r="N19" s="212"/>
    </row>
    <row r="20" spans="1:14" s="252" customFormat="1" ht="30.75" x14ac:dyDescent="0.2">
      <c r="A20" s="242"/>
      <c r="B20" s="253" t="s">
        <v>233</v>
      </c>
      <c r="C20" s="254"/>
      <c r="D20" s="255"/>
      <c r="E20" s="242"/>
      <c r="F20" s="248" t="s">
        <v>207</v>
      </c>
      <c r="G20" s="256">
        <v>704000</v>
      </c>
      <c r="H20" s="257"/>
      <c r="I20" s="258"/>
      <c r="J20" s="242"/>
      <c r="K20" s="259">
        <v>44503</v>
      </c>
      <c r="L20" s="259"/>
      <c r="M20" s="213"/>
      <c r="N20" s="213"/>
    </row>
    <row r="21" spans="1:14" s="252" customFormat="1" ht="30.75" x14ac:dyDescent="0.2">
      <c r="A21" s="242"/>
      <c r="B21" s="253" t="s">
        <v>234</v>
      </c>
      <c r="C21" s="254"/>
      <c r="D21" s="255"/>
      <c r="E21" s="261"/>
      <c r="F21" s="248" t="s">
        <v>110</v>
      </c>
      <c r="G21" s="256">
        <v>704000</v>
      </c>
      <c r="H21" s="257"/>
      <c r="I21" s="258"/>
      <c r="J21" s="242"/>
      <c r="K21" s="259" t="s">
        <v>236</v>
      </c>
      <c r="L21" s="259"/>
      <c r="M21" s="213"/>
      <c r="N21" s="213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185</v>
      </c>
      <c r="G22" s="256">
        <v>704000</v>
      </c>
      <c r="H22" s="257"/>
      <c r="I22" s="258"/>
      <c r="J22" s="242"/>
      <c r="K22" s="259"/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182</v>
      </c>
      <c r="G23" s="249">
        <v>686000</v>
      </c>
      <c r="H23" s="257"/>
      <c r="I23" s="258"/>
      <c r="J23" s="242"/>
      <c r="K23" s="259"/>
      <c r="L23" s="259"/>
      <c r="M23" s="213"/>
      <c r="N23" s="213"/>
    </row>
    <row r="24" spans="1:14" s="252" customFormat="1" ht="30.75" x14ac:dyDescent="0.2">
      <c r="A24" s="242"/>
      <c r="B24" s="274"/>
      <c r="C24" s="254"/>
      <c r="D24" s="255"/>
      <c r="E24" s="261"/>
      <c r="F24" s="248" t="s">
        <v>210</v>
      </c>
      <c r="G24" s="256">
        <v>704000</v>
      </c>
      <c r="H24" s="257"/>
      <c r="I24" s="258"/>
      <c r="J24" s="242"/>
      <c r="K24" s="259"/>
      <c r="L24" s="259"/>
      <c r="M24" s="213"/>
      <c r="N24" s="213"/>
    </row>
    <row r="25" spans="1:14" s="252" customFormat="1" ht="30.75" x14ac:dyDescent="0.2">
      <c r="A25" s="242"/>
      <c r="B25" s="274"/>
      <c r="C25" s="254"/>
      <c r="D25" s="255"/>
      <c r="E25" s="261"/>
      <c r="F25" s="248"/>
      <c r="G25" s="288"/>
      <c r="H25" s="257"/>
      <c r="I25" s="258"/>
      <c r="J25" s="242"/>
      <c r="K25" s="259"/>
      <c r="L25" s="259"/>
      <c r="M25" s="213"/>
      <c r="N25" s="213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14"/>
      <c r="N26" s="214"/>
    </row>
    <row r="27" spans="1:14" s="252" customFormat="1" ht="31.5" x14ac:dyDescent="0.25">
      <c r="A27" s="282">
        <v>3</v>
      </c>
      <c r="B27" s="253" t="s">
        <v>229</v>
      </c>
      <c r="C27" s="244">
        <v>1872500</v>
      </c>
      <c r="D27" s="245">
        <v>1810490</v>
      </c>
      <c r="E27" s="246" t="s">
        <v>171</v>
      </c>
      <c r="F27" s="248" t="s">
        <v>204</v>
      </c>
      <c r="G27" s="249">
        <v>1810000</v>
      </c>
      <c r="H27" s="248" t="s">
        <v>210</v>
      </c>
      <c r="I27" s="277">
        <v>1783175</v>
      </c>
      <c r="J27" s="250" t="s">
        <v>48</v>
      </c>
      <c r="K27" s="33" t="s">
        <v>211</v>
      </c>
      <c r="L27" s="33" t="s">
        <v>58</v>
      </c>
      <c r="M27" s="212" t="s">
        <v>209</v>
      </c>
      <c r="N27" s="212"/>
    </row>
    <row r="28" spans="1:14" s="252" customFormat="1" ht="30.75" x14ac:dyDescent="0.2">
      <c r="A28" s="242"/>
      <c r="B28" s="253" t="s">
        <v>237</v>
      </c>
      <c r="C28" s="254"/>
      <c r="D28" s="255"/>
      <c r="E28" s="242"/>
      <c r="F28" s="248" t="s">
        <v>90</v>
      </c>
      <c r="G28" s="256">
        <v>1812000</v>
      </c>
      <c r="H28" s="257"/>
      <c r="I28" s="258"/>
      <c r="J28" s="242"/>
      <c r="K28" s="259">
        <v>44505</v>
      </c>
      <c r="L28" s="259"/>
      <c r="M28" s="213"/>
      <c r="N28" s="213"/>
    </row>
    <row r="29" spans="1:14" s="252" customFormat="1" ht="30.75" x14ac:dyDescent="0.2">
      <c r="A29" s="242"/>
      <c r="B29" s="253" t="s">
        <v>355</v>
      </c>
      <c r="C29" s="254"/>
      <c r="D29" s="255"/>
      <c r="E29" s="261"/>
      <c r="F29" s="248" t="s">
        <v>207</v>
      </c>
      <c r="G29" s="249">
        <v>1810000</v>
      </c>
      <c r="H29" s="257"/>
      <c r="I29" s="258"/>
      <c r="J29" s="242"/>
      <c r="K29" s="259" t="s">
        <v>238</v>
      </c>
      <c r="L29" s="259"/>
      <c r="M29" s="213"/>
      <c r="N29" s="213"/>
    </row>
    <row r="30" spans="1:14" s="252" customFormat="1" ht="30.75" x14ac:dyDescent="0.2">
      <c r="A30" s="242"/>
      <c r="B30" s="253" t="s">
        <v>356</v>
      </c>
      <c r="C30" s="254"/>
      <c r="D30" s="255"/>
      <c r="E30" s="261"/>
      <c r="F30" s="248" t="s">
        <v>198</v>
      </c>
      <c r="G30" s="249">
        <v>1809490</v>
      </c>
      <c r="H30" s="257"/>
      <c r="I30" s="258"/>
      <c r="J30" s="242"/>
      <c r="K30" s="259"/>
      <c r="L30" s="259"/>
      <c r="M30" s="213"/>
      <c r="N30" s="213"/>
    </row>
    <row r="31" spans="1:14" s="252" customFormat="1" ht="30.75" x14ac:dyDescent="0.2">
      <c r="A31" s="242"/>
      <c r="B31" s="274"/>
      <c r="C31" s="254"/>
      <c r="D31" s="255"/>
      <c r="E31" s="261"/>
      <c r="F31" s="248" t="s">
        <v>210</v>
      </c>
      <c r="G31" s="277">
        <v>1790000</v>
      </c>
      <c r="H31" s="257"/>
      <c r="I31" s="258"/>
      <c r="J31" s="242"/>
      <c r="K31" s="259"/>
      <c r="L31" s="259"/>
      <c r="M31" s="213"/>
      <c r="N31" s="213"/>
    </row>
    <row r="32" spans="1:14" s="252" customFormat="1" ht="30.75" x14ac:dyDescent="0.2">
      <c r="A32" s="242"/>
      <c r="B32" s="274"/>
      <c r="C32" s="254"/>
      <c r="D32" s="255"/>
      <c r="E32" s="261"/>
      <c r="F32" s="248"/>
      <c r="G32" s="277"/>
      <c r="H32" s="257"/>
      <c r="I32" s="258"/>
      <c r="J32" s="242"/>
      <c r="K32" s="259"/>
      <c r="L32" s="259"/>
      <c r="M32" s="213"/>
      <c r="N32" s="213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14"/>
      <c r="N33" s="214"/>
    </row>
    <row r="34" spans="1:14" s="252" customFormat="1" ht="30.75" x14ac:dyDescent="0.25">
      <c r="A34" s="282">
        <v>4</v>
      </c>
      <c r="B34" s="253" t="s">
        <v>229</v>
      </c>
      <c r="C34" s="244">
        <v>2140000</v>
      </c>
      <c r="D34" s="245">
        <v>1956171</v>
      </c>
      <c r="E34" s="246" t="s">
        <v>171</v>
      </c>
      <c r="F34" s="248" t="s">
        <v>206</v>
      </c>
      <c r="G34" s="247">
        <v>1955000</v>
      </c>
      <c r="H34" s="248" t="s">
        <v>243</v>
      </c>
      <c r="I34" s="247">
        <v>1926207</v>
      </c>
      <c r="J34" s="250" t="s">
        <v>48</v>
      </c>
      <c r="K34" s="33" t="s">
        <v>244</v>
      </c>
      <c r="L34" s="33" t="s">
        <v>58</v>
      </c>
      <c r="M34" s="251" t="s">
        <v>209</v>
      </c>
      <c r="N34" s="251"/>
    </row>
    <row r="35" spans="1:14" s="252" customFormat="1" ht="30.75" x14ac:dyDescent="0.2">
      <c r="A35" s="242"/>
      <c r="B35" s="253" t="s">
        <v>239</v>
      </c>
      <c r="C35" s="254"/>
      <c r="D35" s="255"/>
      <c r="E35" s="242"/>
      <c r="F35" s="248" t="s">
        <v>243</v>
      </c>
      <c r="G35" s="256">
        <v>1940000</v>
      </c>
      <c r="H35" s="257"/>
      <c r="I35" s="258"/>
      <c r="J35" s="242"/>
      <c r="K35" s="259">
        <v>44510</v>
      </c>
      <c r="L35" s="259"/>
      <c r="M35" s="260"/>
      <c r="N35" s="260"/>
    </row>
    <row r="36" spans="1:14" s="252" customFormat="1" ht="30.75" x14ac:dyDescent="0.2">
      <c r="A36" s="242"/>
      <c r="B36" s="253" t="s">
        <v>240</v>
      </c>
      <c r="C36" s="254"/>
      <c r="D36" s="255"/>
      <c r="E36" s="261"/>
      <c r="F36" s="248" t="s">
        <v>207</v>
      </c>
      <c r="G36" s="249">
        <v>1956000</v>
      </c>
      <c r="H36" s="257"/>
      <c r="I36" s="258"/>
      <c r="J36" s="242"/>
      <c r="K36" s="259" t="s">
        <v>245</v>
      </c>
      <c r="L36" s="259"/>
      <c r="M36" s="260"/>
      <c r="N36" s="260"/>
    </row>
    <row r="37" spans="1:14" s="252" customFormat="1" ht="30.75" x14ac:dyDescent="0.2">
      <c r="A37" s="242"/>
      <c r="B37" s="253" t="s">
        <v>241</v>
      </c>
      <c r="C37" s="254"/>
      <c r="D37" s="255"/>
      <c r="E37" s="261"/>
      <c r="F37" s="248" t="s">
        <v>110</v>
      </c>
      <c r="G37" s="277">
        <v>1955000</v>
      </c>
      <c r="H37" s="257"/>
      <c r="I37" s="258"/>
      <c r="J37" s="242"/>
      <c r="K37" s="259"/>
      <c r="L37" s="259"/>
      <c r="M37" s="260"/>
      <c r="N37" s="260"/>
    </row>
    <row r="38" spans="1:14" s="252" customFormat="1" ht="30.75" x14ac:dyDescent="0.2">
      <c r="A38" s="242"/>
      <c r="B38" s="253" t="s">
        <v>242</v>
      </c>
      <c r="C38" s="254"/>
      <c r="D38" s="255"/>
      <c r="E38" s="261"/>
      <c r="F38" s="248" t="s">
        <v>184</v>
      </c>
      <c r="G38" s="277">
        <v>1955171</v>
      </c>
      <c r="H38" s="257"/>
      <c r="I38" s="258"/>
      <c r="J38" s="242"/>
      <c r="K38" s="259"/>
      <c r="L38" s="259"/>
      <c r="M38" s="260"/>
      <c r="N38" s="260"/>
    </row>
    <row r="39" spans="1:14" s="252" customFormat="1" ht="30.75" x14ac:dyDescent="0.2">
      <c r="A39" s="242"/>
      <c r="B39" s="253"/>
      <c r="C39" s="254"/>
      <c r="D39" s="255"/>
      <c r="E39" s="261"/>
      <c r="F39" s="248" t="s">
        <v>185</v>
      </c>
      <c r="G39" s="277">
        <v>1951000</v>
      </c>
      <c r="H39" s="257"/>
      <c r="I39" s="258"/>
      <c r="J39" s="242"/>
      <c r="K39" s="259"/>
      <c r="L39" s="259"/>
      <c r="M39" s="260"/>
      <c r="N39" s="260"/>
    </row>
    <row r="40" spans="1:14" s="252" customFormat="1" ht="30.75" x14ac:dyDescent="0.2">
      <c r="A40" s="242"/>
      <c r="B40" s="253"/>
      <c r="C40" s="254"/>
      <c r="D40" s="255"/>
      <c r="E40" s="261"/>
      <c r="F40" s="248"/>
      <c r="G40" s="277"/>
      <c r="H40" s="257"/>
      <c r="I40" s="258"/>
      <c r="J40" s="242"/>
      <c r="K40" s="259"/>
      <c r="L40" s="259"/>
      <c r="M40" s="260"/>
      <c r="N40" s="260"/>
    </row>
    <row r="41" spans="1:14" s="252" customFormat="1" ht="30.75" x14ac:dyDescent="0.2">
      <c r="A41" s="262"/>
      <c r="B41" s="275"/>
      <c r="C41" s="264"/>
      <c r="D41" s="265"/>
      <c r="E41" s="266"/>
      <c r="F41" s="269"/>
      <c r="G41" s="270"/>
      <c r="H41" s="269"/>
      <c r="I41" s="270"/>
      <c r="J41" s="262"/>
      <c r="K41" s="276"/>
      <c r="L41" s="276"/>
      <c r="M41" s="272"/>
      <c r="N41" s="272"/>
    </row>
    <row r="42" spans="1:14" s="252" customFormat="1" ht="31.5" x14ac:dyDescent="0.25">
      <c r="A42" s="282">
        <v>5</v>
      </c>
      <c r="B42" s="253" t="s">
        <v>229</v>
      </c>
      <c r="C42" s="244">
        <v>666610</v>
      </c>
      <c r="D42" s="245">
        <v>622939</v>
      </c>
      <c r="E42" s="246" t="s">
        <v>171</v>
      </c>
      <c r="F42" s="248" t="s">
        <v>204</v>
      </c>
      <c r="G42" s="247">
        <v>622000</v>
      </c>
      <c r="H42" s="248" t="s">
        <v>90</v>
      </c>
      <c r="I42" s="247">
        <v>610236</v>
      </c>
      <c r="J42" s="250" t="s">
        <v>48</v>
      </c>
      <c r="K42" s="33" t="s">
        <v>251</v>
      </c>
      <c r="L42" s="33" t="s">
        <v>54</v>
      </c>
      <c r="M42" s="278" t="s">
        <v>209</v>
      </c>
      <c r="N42" s="278"/>
    </row>
    <row r="43" spans="1:14" s="252" customFormat="1" ht="30.75" x14ac:dyDescent="0.25">
      <c r="A43" s="242"/>
      <c r="B43" s="253" t="s">
        <v>246</v>
      </c>
      <c r="C43" s="254"/>
      <c r="D43" s="273"/>
      <c r="E43" s="261"/>
      <c r="F43" s="248" t="s">
        <v>90</v>
      </c>
      <c r="G43" s="249">
        <v>614000</v>
      </c>
      <c r="H43" s="248"/>
      <c r="I43" s="277"/>
      <c r="J43" s="257"/>
      <c r="K43" s="259">
        <v>44510</v>
      </c>
      <c r="L43" s="53"/>
      <c r="M43" s="279"/>
      <c r="N43" s="279"/>
    </row>
    <row r="44" spans="1:14" s="252" customFormat="1" ht="30.75" x14ac:dyDescent="0.25">
      <c r="A44" s="242"/>
      <c r="B44" s="253" t="s">
        <v>247</v>
      </c>
      <c r="C44" s="254"/>
      <c r="D44" s="273"/>
      <c r="E44" s="261"/>
      <c r="F44" s="248" t="s">
        <v>207</v>
      </c>
      <c r="G44" s="249">
        <v>622000</v>
      </c>
      <c r="H44" s="248"/>
      <c r="I44" s="277"/>
      <c r="J44" s="257"/>
      <c r="K44" s="259" t="s">
        <v>252</v>
      </c>
      <c r="L44" s="53"/>
      <c r="M44" s="279"/>
      <c r="N44" s="279"/>
    </row>
    <row r="45" spans="1:14" s="252" customFormat="1" ht="30.75" x14ac:dyDescent="0.25">
      <c r="A45" s="242"/>
      <c r="B45" s="253" t="s">
        <v>248</v>
      </c>
      <c r="C45" s="254"/>
      <c r="D45" s="273"/>
      <c r="E45" s="261"/>
      <c r="F45" s="248" t="s">
        <v>110</v>
      </c>
      <c r="G45" s="249">
        <v>622000</v>
      </c>
      <c r="H45" s="248"/>
      <c r="I45" s="277"/>
      <c r="J45" s="257"/>
      <c r="K45" s="53"/>
      <c r="L45" s="53"/>
      <c r="M45" s="279"/>
      <c r="N45" s="279"/>
    </row>
    <row r="46" spans="1:14" s="252" customFormat="1" ht="30.75" x14ac:dyDescent="0.2">
      <c r="A46" s="242"/>
      <c r="B46" s="253" t="s">
        <v>249</v>
      </c>
      <c r="C46" s="254"/>
      <c r="D46" s="255"/>
      <c r="E46" s="242"/>
      <c r="F46" s="248" t="s">
        <v>208</v>
      </c>
      <c r="G46" s="256">
        <v>621939</v>
      </c>
      <c r="H46" s="257"/>
      <c r="I46" s="258"/>
      <c r="J46" s="242"/>
      <c r="K46" s="259"/>
      <c r="L46" s="259"/>
      <c r="M46" s="279"/>
      <c r="N46" s="279"/>
    </row>
    <row r="47" spans="1:14" s="252" customFormat="1" ht="30.75" x14ac:dyDescent="0.2">
      <c r="A47" s="242"/>
      <c r="B47" s="253" t="s">
        <v>250</v>
      </c>
      <c r="C47" s="254"/>
      <c r="D47" s="255"/>
      <c r="E47" s="261"/>
      <c r="F47" s="248" t="s">
        <v>210</v>
      </c>
      <c r="G47" s="249">
        <v>622000</v>
      </c>
      <c r="H47" s="257"/>
      <c r="I47" s="258"/>
      <c r="J47" s="242"/>
      <c r="K47" s="259"/>
      <c r="L47" s="259"/>
      <c r="M47" s="279"/>
      <c r="N47" s="279"/>
    </row>
    <row r="48" spans="1:14" s="252" customFormat="1" ht="30.75" x14ac:dyDescent="0.2">
      <c r="A48" s="242"/>
      <c r="B48" s="253"/>
      <c r="C48" s="254"/>
      <c r="D48" s="255"/>
      <c r="E48" s="261"/>
      <c r="F48" s="248"/>
      <c r="G48" s="277"/>
      <c r="H48" s="257"/>
      <c r="I48" s="258"/>
      <c r="J48" s="242"/>
      <c r="K48" s="259"/>
      <c r="L48" s="259"/>
      <c r="M48" s="279"/>
      <c r="N48" s="279"/>
    </row>
    <row r="49" spans="1:14" s="252" customFormat="1" ht="30.75" x14ac:dyDescent="0.2">
      <c r="A49" s="262"/>
      <c r="B49" s="275"/>
      <c r="C49" s="264"/>
      <c r="D49" s="265"/>
      <c r="E49" s="266"/>
      <c r="F49" s="269"/>
      <c r="G49" s="270"/>
      <c r="H49" s="269"/>
      <c r="I49" s="270"/>
      <c r="J49" s="262"/>
      <c r="K49" s="276"/>
      <c r="L49" s="276"/>
      <c r="M49" s="280"/>
      <c r="N49" s="280"/>
    </row>
    <row r="50" spans="1:14" s="25" customFormat="1" ht="31.5" x14ac:dyDescent="0.25">
      <c r="A50" s="282">
        <v>6</v>
      </c>
      <c r="B50" s="34" t="s">
        <v>229</v>
      </c>
      <c r="C50" s="28">
        <v>481500</v>
      </c>
      <c r="D50" s="80">
        <v>451134</v>
      </c>
      <c r="E50" s="289" t="s">
        <v>13</v>
      </c>
      <c r="F50" s="178" t="s">
        <v>208</v>
      </c>
      <c r="G50" s="31">
        <v>435134</v>
      </c>
      <c r="H50" s="178" t="s">
        <v>208</v>
      </c>
      <c r="I50" s="31">
        <v>435134</v>
      </c>
      <c r="J50" s="32" t="s">
        <v>19</v>
      </c>
      <c r="K50" s="33" t="s">
        <v>256</v>
      </c>
      <c r="L50" s="33" t="s">
        <v>54</v>
      </c>
      <c r="M50" s="206" t="s">
        <v>209</v>
      </c>
      <c r="N50" s="206"/>
    </row>
    <row r="51" spans="1:14" s="25" customFormat="1" ht="30.75" x14ac:dyDescent="0.2">
      <c r="A51" s="242"/>
      <c r="B51" s="189" t="s">
        <v>253</v>
      </c>
      <c r="C51" s="35"/>
      <c r="D51" s="36"/>
      <c r="E51" s="242"/>
      <c r="F51" s="178"/>
      <c r="G51" s="37"/>
      <c r="H51" s="52"/>
      <c r="I51" s="38"/>
      <c r="J51" s="26"/>
      <c r="K51" s="39">
        <v>44501</v>
      </c>
      <c r="L51" s="39"/>
      <c r="M51" s="207"/>
      <c r="N51" s="207"/>
    </row>
    <row r="52" spans="1:14" s="25" customFormat="1" ht="30.75" x14ac:dyDescent="0.2">
      <c r="A52" s="242"/>
      <c r="B52" s="189" t="s">
        <v>254</v>
      </c>
      <c r="C52" s="35"/>
      <c r="D52" s="36"/>
      <c r="E52" s="261"/>
      <c r="F52" s="178"/>
      <c r="G52" s="41"/>
      <c r="H52" s="52"/>
      <c r="I52" s="38"/>
      <c r="J52" s="26"/>
      <c r="K52" s="39" t="s">
        <v>257</v>
      </c>
      <c r="L52" s="39"/>
      <c r="M52" s="207"/>
      <c r="N52" s="207"/>
    </row>
    <row r="53" spans="1:14" s="25" customFormat="1" ht="30.75" x14ac:dyDescent="0.2">
      <c r="A53" s="242"/>
      <c r="B53" s="189" t="s">
        <v>213</v>
      </c>
      <c r="C53" s="35"/>
      <c r="D53" s="36"/>
      <c r="E53" s="261"/>
      <c r="F53" s="178"/>
      <c r="G53" s="83"/>
      <c r="H53" s="52"/>
      <c r="I53" s="38"/>
      <c r="J53" s="26"/>
      <c r="K53" s="39"/>
      <c r="L53" s="39"/>
      <c r="M53" s="207"/>
      <c r="N53" s="207"/>
    </row>
    <row r="54" spans="1:14" s="25" customFormat="1" ht="30.75" x14ac:dyDescent="0.2">
      <c r="A54" s="242"/>
      <c r="B54" s="189" t="s">
        <v>255</v>
      </c>
      <c r="C54" s="35"/>
      <c r="D54" s="36"/>
      <c r="E54" s="261"/>
      <c r="F54" s="178"/>
      <c r="G54" s="83"/>
      <c r="H54" s="52"/>
      <c r="I54" s="38"/>
      <c r="J54" s="26"/>
      <c r="K54" s="39"/>
      <c r="L54" s="39"/>
      <c r="M54" s="207"/>
      <c r="N54" s="207"/>
    </row>
    <row r="55" spans="1:14" s="25" customFormat="1" ht="30.75" x14ac:dyDescent="0.2">
      <c r="A55" s="262"/>
      <c r="B55" s="54"/>
      <c r="C55" s="45"/>
      <c r="D55" s="46"/>
      <c r="E55" s="266"/>
      <c r="F55" s="181"/>
      <c r="G55" s="49"/>
      <c r="H55" s="181"/>
      <c r="I55" s="49"/>
      <c r="J55" s="43"/>
      <c r="K55" s="55"/>
      <c r="L55" s="55"/>
      <c r="M55" s="208"/>
      <c r="N55" s="208"/>
    </row>
    <row r="56" spans="1:14" s="25" customFormat="1" ht="30.75" x14ac:dyDescent="0.25">
      <c r="A56" s="283">
        <v>7</v>
      </c>
      <c r="B56" s="34" t="s">
        <v>214</v>
      </c>
      <c r="C56" s="58">
        <v>266376.5</v>
      </c>
      <c r="D56" s="80">
        <v>266376.5</v>
      </c>
      <c r="E56" s="289" t="s">
        <v>13</v>
      </c>
      <c r="F56" s="182" t="s">
        <v>215</v>
      </c>
      <c r="G56" s="61">
        <v>266376.5</v>
      </c>
      <c r="H56" s="182" t="s">
        <v>215</v>
      </c>
      <c r="I56" s="61">
        <v>266376.5</v>
      </c>
      <c r="J56" s="32" t="s">
        <v>19</v>
      </c>
      <c r="K56" s="63">
        <v>3300051526</v>
      </c>
      <c r="L56" s="63" t="s">
        <v>22</v>
      </c>
      <c r="M56" s="209" t="s">
        <v>209</v>
      </c>
      <c r="N56" s="209"/>
    </row>
    <row r="57" spans="1:14" s="25" customFormat="1" ht="30.75" x14ac:dyDescent="0.2">
      <c r="A57" s="284"/>
      <c r="B57" s="34"/>
      <c r="C57" s="65"/>
      <c r="D57" s="66"/>
      <c r="E57" s="284"/>
      <c r="F57" s="183"/>
      <c r="G57" s="67"/>
      <c r="H57" s="186"/>
      <c r="I57" s="68"/>
      <c r="J57" s="64"/>
      <c r="K57" s="69">
        <v>44504</v>
      </c>
      <c r="L57" s="69"/>
      <c r="M57" s="210"/>
      <c r="N57" s="210"/>
    </row>
    <row r="58" spans="1:14" s="25" customFormat="1" ht="30.75" x14ac:dyDescent="0.2">
      <c r="A58" s="284"/>
      <c r="B58" s="70"/>
      <c r="C58" s="65"/>
      <c r="D58" s="66"/>
      <c r="E58" s="290"/>
      <c r="F58" s="183"/>
      <c r="G58" s="72"/>
      <c r="H58" s="186"/>
      <c r="I58" s="68"/>
      <c r="J58" s="64"/>
      <c r="K58" s="39" t="s">
        <v>258</v>
      </c>
      <c r="L58" s="69"/>
      <c r="M58" s="210"/>
      <c r="N58" s="210"/>
    </row>
    <row r="59" spans="1:14" s="25" customFormat="1" ht="30.75" x14ac:dyDescent="0.2">
      <c r="A59" s="285"/>
      <c r="B59" s="74"/>
      <c r="C59" s="75"/>
      <c r="D59" s="76"/>
      <c r="E59" s="291"/>
      <c r="F59" s="184"/>
      <c r="G59" s="78"/>
      <c r="H59" s="184"/>
      <c r="I59" s="78"/>
      <c r="J59" s="73"/>
      <c r="K59" s="79"/>
      <c r="L59" s="79"/>
      <c r="M59" s="211"/>
      <c r="N59" s="211"/>
    </row>
    <row r="60" spans="1:14" s="25" customFormat="1" ht="31.5" x14ac:dyDescent="0.25">
      <c r="A60" s="283">
        <v>8</v>
      </c>
      <c r="B60" s="34" t="s">
        <v>229</v>
      </c>
      <c r="C60" s="58">
        <v>353100</v>
      </c>
      <c r="D60" s="59">
        <v>338600</v>
      </c>
      <c r="E60" s="289" t="s">
        <v>13</v>
      </c>
      <c r="F60" s="182" t="s">
        <v>115</v>
      </c>
      <c r="G60" s="61">
        <v>326621</v>
      </c>
      <c r="H60" s="182" t="s">
        <v>115</v>
      </c>
      <c r="I60" s="61">
        <v>326621</v>
      </c>
      <c r="J60" s="32" t="s">
        <v>19</v>
      </c>
      <c r="K60" s="63" t="s">
        <v>261</v>
      </c>
      <c r="L60" s="63" t="s">
        <v>54</v>
      </c>
      <c r="M60" s="209" t="s">
        <v>209</v>
      </c>
      <c r="N60" s="209"/>
    </row>
    <row r="61" spans="1:14" s="25" customFormat="1" ht="30.75" x14ac:dyDescent="0.25">
      <c r="A61" s="284"/>
      <c r="B61" s="34" t="s">
        <v>259</v>
      </c>
      <c r="C61" s="65"/>
      <c r="D61" s="235"/>
      <c r="E61" s="290"/>
      <c r="F61" s="182"/>
      <c r="G61" s="72"/>
      <c r="H61" s="183"/>
      <c r="I61" s="236"/>
      <c r="J61" s="186"/>
      <c r="K61" s="238">
        <v>44504</v>
      </c>
      <c r="L61" s="237"/>
      <c r="M61" s="210"/>
      <c r="N61" s="210"/>
    </row>
    <row r="62" spans="1:14" s="25" customFormat="1" ht="30.75" x14ac:dyDescent="0.25">
      <c r="A62" s="284"/>
      <c r="B62" s="34" t="s">
        <v>260</v>
      </c>
      <c r="C62" s="65"/>
      <c r="D62" s="235"/>
      <c r="E62" s="290"/>
      <c r="F62" s="182"/>
      <c r="G62" s="72"/>
      <c r="H62" s="183"/>
      <c r="I62" s="236"/>
      <c r="J62" s="186"/>
      <c r="K62" s="39" t="s">
        <v>262</v>
      </c>
      <c r="L62" s="237"/>
      <c r="M62" s="210"/>
      <c r="N62" s="210"/>
    </row>
    <row r="63" spans="1:14" s="25" customFormat="1" ht="30.75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79"/>
      <c r="L63" s="79"/>
      <c r="M63" s="210"/>
      <c r="N63" s="210"/>
    </row>
    <row r="64" spans="1:14" s="25" customFormat="1" ht="31.5" x14ac:dyDescent="0.25">
      <c r="A64" s="283">
        <v>9</v>
      </c>
      <c r="B64" s="189" t="s">
        <v>263</v>
      </c>
      <c r="C64" s="58">
        <v>23181.55</v>
      </c>
      <c r="D64" s="59">
        <v>23181.55</v>
      </c>
      <c r="E64" s="292" t="s">
        <v>13</v>
      </c>
      <c r="F64" s="182" t="s">
        <v>264</v>
      </c>
      <c r="G64" s="61">
        <v>23181.55</v>
      </c>
      <c r="H64" s="182" t="s">
        <v>264</v>
      </c>
      <c r="I64" s="61">
        <v>23181.55</v>
      </c>
      <c r="J64" s="62" t="s">
        <v>19</v>
      </c>
      <c r="K64" s="63">
        <v>3300051581</v>
      </c>
      <c r="L64" s="63" t="s">
        <v>22</v>
      </c>
      <c r="M64" s="206"/>
      <c r="N64" s="206" t="s">
        <v>209</v>
      </c>
    </row>
    <row r="65" spans="1:14" s="25" customFormat="1" ht="30.75" x14ac:dyDescent="0.2">
      <c r="A65" s="284"/>
      <c r="B65" s="189"/>
      <c r="C65" s="65"/>
      <c r="D65" s="66"/>
      <c r="E65" s="284"/>
      <c r="F65" s="183"/>
      <c r="G65" s="67"/>
      <c r="H65" s="186"/>
      <c r="I65" s="68"/>
      <c r="J65" s="64"/>
      <c r="K65" s="69">
        <v>44508</v>
      </c>
      <c r="L65" s="69"/>
      <c r="M65" s="207"/>
      <c r="N65" s="207"/>
    </row>
    <row r="66" spans="1:14" s="25" customFormat="1" ht="30.75" x14ac:dyDescent="0.2">
      <c r="A66" s="284"/>
      <c r="B66" s="193"/>
      <c r="C66" s="65"/>
      <c r="D66" s="66"/>
      <c r="E66" s="290"/>
      <c r="F66" s="183"/>
      <c r="G66" s="72"/>
      <c r="H66" s="186"/>
      <c r="I66" s="68"/>
      <c r="J66" s="64"/>
      <c r="K66" s="69" t="s">
        <v>265</v>
      </c>
      <c r="L66" s="69"/>
      <c r="M66" s="207"/>
      <c r="N66" s="207"/>
    </row>
    <row r="67" spans="1:14" s="25" customFormat="1" ht="30.75" x14ac:dyDescent="0.2">
      <c r="A67" s="285"/>
      <c r="B67" s="194"/>
      <c r="C67" s="75"/>
      <c r="D67" s="76"/>
      <c r="E67" s="291"/>
      <c r="F67" s="184"/>
      <c r="G67" s="78"/>
      <c r="H67" s="184"/>
      <c r="I67" s="78"/>
      <c r="J67" s="73"/>
      <c r="K67" s="79"/>
      <c r="L67" s="79"/>
      <c r="M67" s="208"/>
      <c r="N67" s="208"/>
    </row>
    <row r="68" spans="1:14" s="25" customFormat="1" ht="31.5" x14ac:dyDescent="0.25">
      <c r="A68" s="242">
        <v>10</v>
      </c>
      <c r="B68" s="34" t="s">
        <v>229</v>
      </c>
      <c r="C68" s="35">
        <v>492200</v>
      </c>
      <c r="D68" s="51">
        <v>454021</v>
      </c>
      <c r="E68" s="293" t="s">
        <v>13</v>
      </c>
      <c r="F68" s="178" t="s">
        <v>210</v>
      </c>
      <c r="G68" s="41">
        <v>438000</v>
      </c>
      <c r="H68" s="178" t="s">
        <v>210</v>
      </c>
      <c r="I68" s="41">
        <v>438000</v>
      </c>
      <c r="J68" s="52" t="s">
        <v>19</v>
      </c>
      <c r="K68" s="53" t="s">
        <v>266</v>
      </c>
      <c r="L68" s="53" t="s">
        <v>54</v>
      </c>
      <c r="M68" s="209" t="s">
        <v>209</v>
      </c>
      <c r="N68" s="209"/>
    </row>
    <row r="69" spans="1:14" s="25" customFormat="1" ht="30.75" x14ac:dyDescent="0.2">
      <c r="A69" s="242"/>
      <c r="B69" s="189" t="s">
        <v>268</v>
      </c>
      <c r="C69" s="35"/>
      <c r="D69" s="36"/>
      <c r="E69" s="242"/>
      <c r="F69" s="178"/>
      <c r="G69" s="37"/>
      <c r="H69" s="52"/>
      <c r="I69" s="38"/>
      <c r="J69" s="26"/>
      <c r="K69" s="39">
        <v>44509</v>
      </c>
      <c r="L69" s="39"/>
      <c r="M69" s="210"/>
      <c r="N69" s="210"/>
    </row>
    <row r="70" spans="1:14" s="25" customFormat="1" ht="30.75" x14ac:dyDescent="0.2">
      <c r="A70" s="242"/>
      <c r="B70" s="189" t="s">
        <v>269</v>
      </c>
      <c r="C70" s="35"/>
      <c r="D70" s="36"/>
      <c r="E70" s="261"/>
      <c r="F70" s="178"/>
      <c r="G70" s="41"/>
      <c r="H70" s="52"/>
      <c r="I70" s="38"/>
      <c r="J70" s="26"/>
      <c r="K70" s="39" t="s">
        <v>267</v>
      </c>
      <c r="L70" s="39"/>
      <c r="M70" s="210"/>
      <c r="N70" s="210"/>
    </row>
    <row r="71" spans="1:14" s="25" customFormat="1" ht="30.75" x14ac:dyDescent="0.2">
      <c r="A71" s="242"/>
      <c r="B71" s="189" t="s">
        <v>270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0"/>
      <c r="N71" s="210"/>
    </row>
    <row r="72" spans="1:14" s="25" customFormat="1" ht="30.75" x14ac:dyDescent="0.2">
      <c r="A72" s="262"/>
      <c r="B72" s="195" t="s">
        <v>271</v>
      </c>
      <c r="C72" s="45"/>
      <c r="D72" s="46"/>
      <c r="E72" s="266"/>
      <c r="F72" s="181"/>
      <c r="G72" s="49"/>
      <c r="H72" s="181"/>
      <c r="I72" s="49"/>
      <c r="J72" s="43"/>
      <c r="K72" s="55"/>
      <c r="L72" s="55"/>
      <c r="M72" s="211"/>
      <c r="N72" s="211"/>
    </row>
    <row r="73" spans="1:14" s="25" customFormat="1" ht="30.75" x14ac:dyDescent="0.25">
      <c r="A73" s="242">
        <v>11</v>
      </c>
      <c r="B73" s="189" t="s">
        <v>272</v>
      </c>
      <c r="C73" s="35">
        <v>74900</v>
      </c>
      <c r="D73" s="51">
        <v>71904</v>
      </c>
      <c r="E73" s="293" t="s">
        <v>13</v>
      </c>
      <c r="F73" s="178" t="s">
        <v>274</v>
      </c>
      <c r="G73" s="41">
        <v>71904</v>
      </c>
      <c r="H73" s="178" t="s">
        <v>274</v>
      </c>
      <c r="I73" s="41">
        <v>71904</v>
      </c>
      <c r="J73" s="52" t="s">
        <v>19</v>
      </c>
      <c r="K73" s="53">
        <v>3300051659</v>
      </c>
      <c r="L73" s="53" t="s">
        <v>49</v>
      </c>
      <c r="M73" s="209" t="s">
        <v>209</v>
      </c>
      <c r="N73" s="206"/>
    </row>
    <row r="74" spans="1:14" s="25" customFormat="1" ht="30.75" x14ac:dyDescent="0.2">
      <c r="A74" s="242"/>
      <c r="B74" s="189" t="s">
        <v>273</v>
      </c>
      <c r="C74" s="35"/>
      <c r="D74" s="36"/>
      <c r="E74" s="242"/>
      <c r="F74" s="178"/>
      <c r="G74" s="37"/>
      <c r="H74" s="52"/>
      <c r="I74" s="38"/>
      <c r="J74" s="26"/>
      <c r="K74" s="39">
        <v>44510</v>
      </c>
      <c r="L74" s="39"/>
      <c r="M74" s="207"/>
      <c r="N74" s="207"/>
    </row>
    <row r="75" spans="1:14" s="25" customFormat="1" ht="30.75" x14ac:dyDescent="0.2">
      <c r="A75" s="242"/>
      <c r="B75" s="189"/>
      <c r="C75" s="35"/>
      <c r="D75" s="36"/>
      <c r="E75" s="261"/>
      <c r="F75" s="178"/>
      <c r="G75" s="41"/>
      <c r="H75" s="52"/>
      <c r="I75" s="38"/>
      <c r="J75" s="26"/>
      <c r="K75" s="39" t="s">
        <v>275</v>
      </c>
      <c r="L75" s="39"/>
      <c r="M75" s="207"/>
      <c r="N75" s="207"/>
    </row>
    <row r="76" spans="1:14" s="25" customFormat="1" ht="30.75" x14ac:dyDescent="0.2">
      <c r="A76" s="242"/>
      <c r="B76" s="190"/>
      <c r="C76" s="35"/>
      <c r="D76" s="36"/>
      <c r="E76" s="261"/>
      <c r="F76" s="178"/>
      <c r="G76" s="41"/>
      <c r="H76" s="52"/>
      <c r="I76" s="38"/>
      <c r="J76" s="26"/>
      <c r="K76" s="39"/>
      <c r="L76" s="39"/>
      <c r="M76" s="207"/>
      <c r="N76" s="207"/>
    </row>
    <row r="77" spans="1:14" s="25" customFormat="1" ht="30.75" x14ac:dyDescent="0.2">
      <c r="A77" s="262"/>
      <c r="B77" s="195"/>
      <c r="C77" s="45"/>
      <c r="D77" s="46"/>
      <c r="E77" s="266"/>
      <c r="F77" s="181"/>
      <c r="G77" s="49"/>
      <c r="H77" s="181"/>
      <c r="I77" s="49"/>
      <c r="J77" s="43"/>
      <c r="K77" s="55"/>
      <c r="L77" s="55"/>
      <c r="M77" s="208"/>
      <c r="N77" s="208"/>
    </row>
    <row r="78" spans="1:14" s="25" customFormat="1" ht="30.75" x14ac:dyDescent="0.25">
      <c r="A78" s="242">
        <v>12</v>
      </c>
      <c r="B78" s="189" t="s">
        <v>276</v>
      </c>
      <c r="C78" s="35">
        <v>497550</v>
      </c>
      <c r="D78" s="51">
        <v>497520.04</v>
      </c>
      <c r="E78" s="293" t="s">
        <v>13</v>
      </c>
      <c r="F78" s="178" t="s">
        <v>279</v>
      </c>
      <c r="G78" s="41">
        <v>483030.1</v>
      </c>
      <c r="H78" s="178" t="s">
        <v>279</v>
      </c>
      <c r="I78" s="41">
        <v>483030.1</v>
      </c>
      <c r="J78" s="52" t="s">
        <v>19</v>
      </c>
      <c r="K78" s="53" t="s">
        <v>280</v>
      </c>
      <c r="L78" s="53" t="s">
        <v>38</v>
      </c>
      <c r="M78" s="209" t="s">
        <v>209</v>
      </c>
      <c r="N78" s="209"/>
    </row>
    <row r="79" spans="1:14" s="25" customFormat="1" ht="30.75" x14ac:dyDescent="0.2">
      <c r="A79" s="242"/>
      <c r="B79" s="189" t="s">
        <v>277</v>
      </c>
      <c r="C79" s="35"/>
      <c r="D79" s="36"/>
      <c r="E79" s="242"/>
      <c r="F79" s="178"/>
      <c r="G79" s="37"/>
      <c r="H79" s="52"/>
      <c r="I79" s="38"/>
      <c r="J79" s="26"/>
      <c r="K79" s="39">
        <v>44512</v>
      </c>
      <c r="L79" s="39"/>
      <c r="M79" s="210"/>
      <c r="N79" s="210"/>
    </row>
    <row r="80" spans="1:14" s="25" customFormat="1" ht="30.75" x14ac:dyDescent="0.2">
      <c r="A80" s="242"/>
      <c r="B80" s="189" t="s">
        <v>278</v>
      </c>
      <c r="C80" s="35"/>
      <c r="D80" s="36"/>
      <c r="E80" s="261"/>
      <c r="F80" s="178"/>
      <c r="G80" s="41"/>
      <c r="H80" s="52"/>
      <c r="I80" s="38"/>
      <c r="J80" s="26"/>
      <c r="K80" s="39" t="s">
        <v>281</v>
      </c>
      <c r="L80" s="39"/>
      <c r="M80" s="210"/>
      <c r="N80" s="210"/>
    </row>
    <row r="81" spans="1:14" s="25" customFormat="1" ht="30.75" x14ac:dyDescent="0.2">
      <c r="A81" s="242"/>
      <c r="B81" s="190"/>
      <c r="C81" s="35"/>
      <c r="D81" s="36"/>
      <c r="E81" s="261"/>
      <c r="F81" s="178"/>
      <c r="G81" s="41"/>
      <c r="H81" s="52"/>
      <c r="I81" s="38"/>
      <c r="J81" s="26"/>
      <c r="K81" s="39"/>
      <c r="L81" s="39"/>
      <c r="M81" s="210"/>
      <c r="N81" s="210"/>
    </row>
    <row r="82" spans="1:14" s="25" customFormat="1" ht="30.75" x14ac:dyDescent="0.2">
      <c r="A82" s="262"/>
      <c r="B82" s="195"/>
      <c r="C82" s="45"/>
      <c r="D82" s="46"/>
      <c r="E82" s="266"/>
      <c r="F82" s="181"/>
      <c r="G82" s="49"/>
      <c r="H82" s="181"/>
      <c r="I82" s="49"/>
      <c r="J82" s="43"/>
      <c r="K82" s="55"/>
      <c r="L82" s="55"/>
      <c r="M82" s="211"/>
      <c r="N82" s="211"/>
    </row>
    <row r="83" spans="1:14" s="25" customFormat="1" ht="30.75" x14ac:dyDescent="0.25">
      <c r="A83" s="242">
        <v>13</v>
      </c>
      <c r="B83" s="34" t="s">
        <v>229</v>
      </c>
      <c r="C83" s="35">
        <v>481500</v>
      </c>
      <c r="D83" s="51">
        <v>416248</v>
      </c>
      <c r="E83" s="293" t="s">
        <v>13</v>
      </c>
      <c r="F83" s="178" t="s">
        <v>207</v>
      </c>
      <c r="G83" s="41">
        <v>401342</v>
      </c>
      <c r="H83" s="178" t="s">
        <v>207</v>
      </c>
      <c r="I83" s="41">
        <v>401342</v>
      </c>
      <c r="J83" s="52" t="s">
        <v>19</v>
      </c>
      <c r="K83" s="53" t="s">
        <v>287</v>
      </c>
      <c r="L83" s="53" t="s">
        <v>54</v>
      </c>
      <c r="M83" s="212" t="s">
        <v>209</v>
      </c>
      <c r="N83" s="212"/>
    </row>
    <row r="84" spans="1:14" s="25" customFormat="1" ht="30.75" x14ac:dyDescent="0.2">
      <c r="A84" s="242"/>
      <c r="B84" s="34" t="s">
        <v>282</v>
      </c>
      <c r="C84" s="35"/>
      <c r="D84" s="36"/>
      <c r="E84" s="242"/>
      <c r="F84" s="178"/>
      <c r="G84" s="37"/>
      <c r="H84" s="52"/>
      <c r="I84" s="38"/>
      <c r="J84" s="26"/>
      <c r="K84" s="39">
        <v>44515</v>
      </c>
      <c r="L84" s="39"/>
      <c r="M84" s="213"/>
      <c r="N84" s="213"/>
    </row>
    <row r="85" spans="1:14" s="25" customFormat="1" ht="30.75" x14ac:dyDescent="0.2">
      <c r="A85" s="242"/>
      <c r="B85" s="189" t="s">
        <v>283</v>
      </c>
      <c r="C85" s="35"/>
      <c r="D85" s="36"/>
      <c r="E85" s="261"/>
      <c r="F85" s="178"/>
      <c r="G85" s="41"/>
      <c r="H85" s="52"/>
      <c r="I85" s="38"/>
      <c r="J85" s="26"/>
      <c r="K85" s="39" t="s">
        <v>288</v>
      </c>
      <c r="L85" s="39"/>
      <c r="M85" s="213"/>
      <c r="N85" s="213"/>
    </row>
    <row r="86" spans="1:14" s="25" customFormat="1" ht="30.75" x14ac:dyDescent="0.2">
      <c r="A86" s="242"/>
      <c r="B86" s="189" t="s">
        <v>284</v>
      </c>
      <c r="C86" s="35"/>
      <c r="D86" s="36"/>
      <c r="E86" s="261"/>
      <c r="F86" s="178"/>
      <c r="G86" s="41"/>
      <c r="H86" s="52"/>
      <c r="I86" s="38"/>
      <c r="J86" s="26"/>
      <c r="K86" s="39"/>
      <c r="L86" s="39"/>
      <c r="M86" s="213"/>
      <c r="N86" s="213"/>
    </row>
    <row r="87" spans="1:14" s="25" customFormat="1" ht="30.75" x14ac:dyDescent="0.2">
      <c r="A87" s="242"/>
      <c r="B87" s="189" t="s">
        <v>286</v>
      </c>
      <c r="C87" s="35"/>
      <c r="D87" s="36"/>
      <c r="E87" s="261"/>
      <c r="F87" s="178"/>
      <c r="G87" s="41"/>
      <c r="H87" s="52"/>
      <c r="I87" s="38"/>
      <c r="J87" s="26"/>
      <c r="K87" s="39"/>
      <c r="L87" s="39"/>
      <c r="M87" s="213"/>
      <c r="N87" s="213"/>
    </row>
    <row r="88" spans="1:14" s="25" customFormat="1" ht="30.75" x14ac:dyDescent="0.2">
      <c r="A88" s="262"/>
      <c r="B88" s="195" t="s">
        <v>285</v>
      </c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14"/>
      <c r="N88" s="214"/>
    </row>
    <row r="89" spans="1:14" s="25" customFormat="1" ht="37.5" customHeight="1" x14ac:dyDescent="0.25">
      <c r="A89" s="242">
        <v>14</v>
      </c>
      <c r="B89" s="34" t="s">
        <v>229</v>
      </c>
      <c r="C89" s="35">
        <v>492200</v>
      </c>
      <c r="D89" s="51">
        <v>469369</v>
      </c>
      <c r="E89" s="293" t="s">
        <v>13</v>
      </c>
      <c r="F89" s="178" t="s">
        <v>212</v>
      </c>
      <c r="G89" s="41">
        <v>452818</v>
      </c>
      <c r="H89" s="178" t="s">
        <v>212</v>
      </c>
      <c r="I89" s="41">
        <v>452818</v>
      </c>
      <c r="J89" s="52" t="s">
        <v>19</v>
      </c>
      <c r="K89" s="53" t="s">
        <v>291</v>
      </c>
      <c r="L89" s="53" t="s">
        <v>54</v>
      </c>
      <c r="M89" s="203" t="s">
        <v>209</v>
      </c>
      <c r="N89" s="203"/>
    </row>
    <row r="90" spans="1:14" s="25" customFormat="1" ht="37.5" customHeight="1" x14ac:dyDescent="0.25">
      <c r="A90" s="242"/>
      <c r="B90" s="34" t="s">
        <v>289</v>
      </c>
      <c r="C90" s="35"/>
      <c r="D90" s="51"/>
      <c r="E90" s="261"/>
      <c r="F90" s="178"/>
      <c r="G90" s="41"/>
      <c r="H90" s="178"/>
      <c r="I90" s="83"/>
      <c r="J90" s="52"/>
      <c r="K90" s="39">
        <v>44515</v>
      </c>
      <c r="L90" s="53"/>
      <c r="M90" s="204"/>
      <c r="N90" s="204"/>
    </row>
    <row r="91" spans="1:14" s="25" customFormat="1" ht="37.5" customHeight="1" x14ac:dyDescent="0.25">
      <c r="A91" s="242"/>
      <c r="B91" s="189" t="s">
        <v>290</v>
      </c>
      <c r="C91" s="35"/>
      <c r="D91" s="51"/>
      <c r="E91" s="261"/>
      <c r="F91" s="178"/>
      <c r="G91" s="41"/>
      <c r="H91" s="178"/>
      <c r="I91" s="83"/>
      <c r="J91" s="52"/>
      <c r="K91" s="39" t="s">
        <v>292</v>
      </c>
      <c r="L91" s="53"/>
      <c r="M91" s="204"/>
      <c r="N91" s="204"/>
    </row>
    <row r="92" spans="1:14" s="25" customFormat="1" ht="30.75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4"/>
      <c r="N92" s="204"/>
    </row>
    <row r="93" spans="1:14" s="25" customFormat="1" ht="30.75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4"/>
      <c r="N93" s="204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5"/>
      <c r="N94" s="205"/>
    </row>
    <row r="95" spans="1:14" s="25" customFormat="1" ht="31.5" x14ac:dyDescent="0.25">
      <c r="A95" s="242">
        <v>15</v>
      </c>
      <c r="B95" s="34" t="s">
        <v>229</v>
      </c>
      <c r="C95" s="35">
        <v>267500</v>
      </c>
      <c r="D95" s="51">
        <v>243435</v>
      </c>
      <c r="E95" s="293" t="s">
        <v>13</v>
      </c>
      <c r="F95" s="178" t="s">
        <v>195</v>
      </c>
      <c r="G95" s="41">
        <v>235357</v>
      </c>
      <c r="H95" s="178" t="s">
        <v>195</v>
      </c>
      <c r="I95" s="41">
        <v>235357</v>
      </c>
      <c r="J95" s="52" t="s">
        <v>19</v>
      </c>
      <c r="K95" s="53" t="s">
        <v>295</v>
      </c>
      <c r="L95" s="53" t="s">
        <v>58</v>
      </c>
      <c r="M95" s="203" t="s">
        <v>209</v>
      </c>
      <c r="N95" s="203"/>
    </row>
    <row r="96" spans="1:14" s="25" customFormat="1" ht="30.75" x14ac:dyDescent="0.2">
      <c r="A96" s="242"/>
      <c r="B96" s="189" t="s">
        <v>293</v>
      </c>
      <c r="C96" s="35"/>
      <c r="D96" s="36"/>
      <c r="E96" s="242"/>
      <c r="F96" s="178"/>
      <c r="G96" s="37"/>
      <c r="H96" s="52"/>
      <c r="I96" s="38"/>
      <c r="J96" s="26"/>
      <c r="K96" s="39">
        <v>44515</v>
      </c>
      <c r="L96" s="39"/>
      <c r="M96" s="204"/>
      <c r="N96" s="204"/>
    </row>
    <row r="97" spans="1:14" s="25" customFormat="1" ht="30.75" x14ac:dyDescent="0.2">
      <c r="A97" s="242"/>
      <c r="B97" s="189" t="s">
        <v>294</v>
      </c>
      <c r="C97" s="35"/>
      <c r="D97" s="36"/>
      <c r="E97" s="261"/>
      <c r="F97" s="178"/>
      <c r="G97" s="41"/>
      <c r="H97" s="52"/>
      <c r="I97" s="38"/>
      <c r="J97" s="26"/>
      <c r="K97" s="39" t="s">
        <v>296</v>
      </c>
      <c r="L97" s="39"/>
      <c r="M97" s="204"/>
      <c r="N97" s="204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5"/>
      <c r="N98" s="205"/>
    </row>
    <row r="99" spans="1:14" s="25" customFormat="1" ht="47.25" x14ac:dyDescent="0.2">
      <c r="A99" s="282">
        <v>16</v>
      </c>
      <c r="B99" s="196" t="s">
        <v>297</v>
      </c>
      <c r="C99" s="28">
        <v>1893900</v>
      </c>
      <c r="D99" s="80">
        <v>1866680.27</v>
      </c>
      <c r="E99" s="294" t="s">
        <v>330</v>
      </c>
      <c r="F99" s="239" t="s">
        <v>301</v>
      </c>
      <c r="G99" s="41">
        <v>2300000</v>
      </c>
      <c r="H99" s="240" t="s">
        <v>303</v>
      </c>
      <c r="I99" s="297">
        <v>1800000</v>
      </c>
      <c r="J99" s="52" t="s">
        <v>48</v>
      </c>
      <c r="K99" s="82" t="s">
        <v>300</v>
      </c>
      <c r="L99" s="82" t="s">
        <v>37</v>
      </c>
      <c r="M99" s="206" t="s">
        <v>209</v>
      </c>
      <c r="N99" s="206"/>
    </row>
    <row r="100" spans="1:14" s="25" customFormat="1" ht="30.75" x14ac:dyDescent="0.2">
      <c r="A100" s="242"/>
      <c r="B100" s="197" t="s">
        <v>77</v>
      </c>
      <c r="C100" s="35"/>
      <c r="D100" s="36"/>
      <c r="E100" s="295" t="s">
        <v>299</v>
      </c>
      <c r="F100" s="240" t="s">
        <v>302</v>
      </c>
      <c r="G100" s="38">
        <v>2333350</v>
      </c>
      <c r="H100" s="52"/>
      <c r="I100" s="38"/>
      <c r="J100" s="26" t="s">
        <v>175</v>
      </c>
      <c r="K100" s="39">
        <v>44517</v>
      </c>
      <c r="L100" s="39"/>
      <c r="M100" s="207"/>
      <c r="N100" s="207"/>
    </row>
    <row r="101" spans="1:14" s="25" customFormat="1" ht="30.75" x14ac:dyDescent="0.2">
      <c r="A101" s="242"/>
      <c r="B101" s="197" t="s">
        <v>298</v>
      </c>
      <c r="C101" s="35"/>
      <c r="D101" s="36"/>
      <c r="E101" s="261"/>
      <c r="F101" s="240" t="s">
        <v>303</v>
      </c>
      <c r="G101" s="38">
        <v>1800000</v>
      </c>
      <c r="H101" s="52"/>
      <c r="I101" s="38"/>
      <c r="J101" s="26"/>
      <c r="K101" s="39" t="s">
        <v>304</v>
      </c>
      <c r="L101" s="39"/>
      <c r="M101" s="207"/>
      <c r="N101" s="207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8"/>
      <c r="N102" s="208"/>
    </row>
    <row r="103" spans="1:14" s="25" customFormat="1" ht="30.75" x14ac:dyDescent="0.25">
      <c r="A103" s="242">
        <v>17</v>
      </c>
      <c r="B103" s="189" t="s">
        <v>305</v>
      </c>
      <c r="C103" s="35">
        <v>497550</v>
      </c>
      <c r="D103" s="51">
        <v>497213</v>
      </c>
      <c r="E103" s="293" t="s">
        <v>13</v>
      </c>
      <c r="F103" s="178" t="s">
        <v>139</v>
      </c>
      <c r="G103" s="41">
        <v>482278</v>
      </c>
      <c r="H103" s="178" t="s">
        <v>139</v>
      </c>
      <c r="I103" s="41">
        <v>482278</v>
      </c>
      <c r="J103" s="52" t="s">
        <v>19</v>
      </c>
      <c r="K103" s="53" t="s">
        <v>313</v>
      </c>
      <c r="L103" s="53" t="s">
        <v>39</v>
      </c>
      <c r="M103" s="200" t="s">
        <v>209</v>
      </c>
      <c r="N103" s="200"/>
    </row>
    <row r="104" spans="1:14" s="25" customFormat="1" ht="30.75" x14ac:dyDescent="0.2">
      <c r="A104" s="242"/>
      <c r="B104" s="189" t="s">
        <v>306</v>
      </c>
      <c r="C104" s="35"/>
      <c r="D104" s="36"/>
      <c r="E104" s="242"/>
      <c r="F104" s="178"/>
      <c r="G104" s="37"/>
      <c r="H104" s="52"/>
      <c r="I104" s="38"/>
      <c r="J104" s="26"/>
      <c r="K104" s="39">
        <v>44516</v>
      </c>
      <c r="L104" s="39"/>
      <c r="M104" s="201"/>
      <c r="N104" s="201"/>
    </row>
    <row r="105" spans="1:14" s="25" customFormat="1" ht="30.75" x14ac:dyDescent="0.2">
      <c r="A105" s="242"/>
      <c r="B105" s="189" t="s">
        <v>307</v>
      </c>
      <c r="C105" s="35"/>
      <c r="D105" s="36"/>
      <c r="E105" s="261"/>
      <c r="F105" s="178"/>
      <c r="G105" s="41"/>
      <c r="H105" s="52"/>
      <c r="I105" s="38"/>
      <c r="J105" s="26"/>
      <c r="K105" s="39" t="s">
        <v>308</v>
      </c>
      <c r="L105" s="39"/>
      <c r="M105" s="201"/>
      <c r="N105" s="201"/>
    </row>
    <row r="106" spans="1:14" s="25" customFormat="1" ht="30.75" x14ac:dyDescent="0.2">
      <c r="A106" s="242"/>
      <c r="B106" s="189"/>
      <c r="C106" s="35"/>
      <c r="D106" s="36"/>
      <c r="E106" s="261"/>
      <c r="F106" s="178"/>
      <c r="G106" s="83"/>
      <c r="H106" s="52"/>
      <c r="I106" s="38"/>
      <c r="J106" s="26"/>
      <c r="K106" s="39"/>
      <c r="L106" s="39"/>
      <c r="M106" s="201"/>
      <c r="N106" s="201"/>
    </row>
    <row r="107" spans="1:14" s="25" customFormat="1" ht="30.75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1.5" x14ac:dyDescent="0.25">
      <c r="A108" s="282">
        <v>18</v>
      </c>
      <c r="B108" s="34" t="s">
        <v>229</v>
      </c>
      <c r="C108" s="35">
        <v>278200</v>
      </c>
      <c r="D108" s="51">
        <v>233183</v>
      </c>
      <c r="E108" s="293" t="s">
        <v>13</v>
      </c>
      <c r="F108" s="178" t="s">
        <v>312</v>
      </c>
      <c r="G108" s="41">
        <v>225062</v>
      </c>
      <c r="H108" s="178" t="s">
        <v>312</v>
      </c>
      <c r="I108" s="41">
        <v>225062</v>
      </c>
      <c r="J108" s="52" t="s">
        <v>19</v>
      </c>
      <c r="K108" s="53" t="s">
        <v>314</v>
      </c>
      <c r="L108" s="53" t="s">
        <v>54</v>
      </c>
      <c r="M108" s="200" t="s">
        <v>209</v>
      </c>
      <c r="N108" s="200"/>
    </row>
    <row r="109" spans="1:14" s="25" customFormat="1" ht="30.75" x14ac:dyDescent="0.2">
      <c r="A109" s="242"/>
      <c r="B109" s="34" t="s">
        <v>309</v>
      </c>
      <c r="C109" s="35"/>
      <c r="D109" s="36"/>
      <c r="E109" s="242"/>
      <c r="F109" s="178"/>
      <c r="G109" s="37"/>
      <c r="H109" s="52"/>
      <c r="I109" s="38"/>
      <c r="J109" s="26"/>
      <c r="K109" s="39">
        <v>44517</v>
      </c>
      <c r="L109" s="39"/>
      <c r="M109" s="201"/>
      <c r="N109" s="201"/>
    </row>
    <row r="110" spans="1:14" s="25" customFormat="1" ht="31.5" x14ac:dyDescent="0.2">
      <c r="A110" s="242"/>
      <c r="B110" s="189" t="s">
        <v>310</v>
      </c>
      <c r="C110" s="35"/>
      <c r="D110" s="36"/>
      <c r="E110" s="261"/>
      <c r="F110" s="178"/>
      <c r="G110" s="221"/>
      <c r="H110" s="52"/>
      <c r="I110" s="38"/>
      <c r="J110" s="26"/>
      <c r="K110" s="39" t="s">
        <v>315</v>
      </c>
      <c r="L110" s="39"/>
      <c r="M110" s="201"/>
      <c r="N110" s="201"/>
    </row>
    <row r="111" spans="1:14" s="25" customFormat="1" ht="30.75" x14ac:dyDescent="0.2">
      <c r="A111" s="262"/>
      <c r="B111" s="195" t="s">
        <v>311</v>
      </c>
      <c r="C111" s="45"/>
      <c r="D111" s="46"/>
      <c r="E111" s="266"/>
      <c r="F111" s="181"/>
      <c r="G111" s="49"/>
      <c r="H111" s="181"/>
      <c r="I111" s="49"/>
      <c r="J111" s="43"/>
      <c r="K111" s="55"/>
      <c r="L111" s="55"/>
      <c r="M111" s="202"/>
      <c r="N111" s="202"/>
    </row>
    <row r="112" spans="1:14" s="25" customFormat="1" ht="30.75" x14ac:dyDescent="0.25">
      <c r="A112" s="282">
        <v>19</v>
      </c>
      <c r="B112" s="198" t="s">
        <v>316</v>
      </c>
      <c r="C112" s="28">
        <v>499904</v>
      </c>
      <c r="D112" s="29">
        <v>498859.68</v>
      </c>
      <c r="E112" s="289" t="s">
        <v>13</v>
      </c>
      <c r="F112" s="179" t="s">
        <v>279</v>
      </c>
      <c r="G112" s="31">
        <v>491326.88</v>
      </c>
      <c r="H112" s="179" t="s">
        <v>279</v>
      </c>
      <c r="I112" s="31">
        <v>491326.88</v>
      </c>
      <c r="J112" s="32" t="s">
        <v>19</v>
      </c>
      <c r="K112" s="33" t="s">
        <v>318</v>
      </c>
      <c r="L112" s="33" t="s">
        <v>40</v>
      </c>
      <c r="M112" s="200" t="s">
        <v>209</v>
      </c>
      <c r="N112" s="200"/>
    </row>
    <row r="113" spans="1:14" s="25" customFormat="1" ht="30.75" x14ac:dyDescent="0.2">
      <c r="A113" s="242"/>
      <c r="B113" s="189" t="s">
        <v>83</v>
      </c>
      <c r="C113" s="35"/>
      <c r="D113" s="36"/>
      <c r="E113" s="242"/>
      <c r="F113" s="178"/>
      <c r="G113" s="37"/>
      <c r="H113" s="52"/>
      <c r="I113" s="38"/>
      <c r="J113" s="26"/>
      <c r="K113" s="39">
        <v>44519</v>
      </c>
      <c r="L113" s="39"/>
      <c r="M113" s="201"/>
      <c r="N113" s="201"/>
    </row>
    <row r="114" spans="1:14" s="25" customFormat="1" ht="30.75" x14ac:dyDescent="0.2">
      <c r="A114" s="242"/>
      <c r="B114" s="189" t="s">
        <v>317</v>
      </c>
      <c r="C114" s="35"/>
      <c r="D114" s="36"/>
      <c r="E114" s="261"/>
      <c r="F114" s="178"/>
      <c r="G114" s="41"/>
      <c r="H114" s="52"/>
      <c r="I114" s="38"/>
      <c r="J114" s="26"/>
      <c r="K114" s="39" t="s">
        <v>319</v>
      </c>
      <c r="L114" s="39"/>
      <c r="M114" s="201"/>
      <c r="N114" s="201"/>
    </row>
    <row r="115" spans="1:14" s="25" customFormat="1" ht="30.75" x14ac:dyDescent="0.2">
      <c r="A115" s="242"/>
      <c r="B115" s="190"/>
      <c r="C115" s="35"/>
      <c r="D115" s="36"/>
      <c r="E115" s="261"/>
      <c r="F115" s="178"/>
      <c r="G115" s="41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262"/>
      <c r="B116" s="195"/>
      <c r="C116" s="45"/>
      <c r="D116" s="46"/>
      <c r="E116" s="266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s="25" customFormat="1" ht="30.75" x14ac:dyDescent="0.2">
      <c r="A117" s="242">
        <v>20</v>
      </c>
      <c r="B117" s="197" t="s">
        <v>320</v>
      </c>
      <c r="C117" s="35">
        <v>497500</v>
      </c>
      <c r="D117" s="36">
        <v>497181</v>
      </c>
      <c r="E117" s="289" t="s">
        <v>13</v>
      </c>
      <c r="F117" s="179" t="s">
        <v>139</v>
      </c>
      <c r="G117" s="38">
        <v>482256</v>
      </c>
      <c r="H117" s="179" t="s">
        <v>139</v>
      </c>
      <c r="I117" s="38">
        <v>482256</v>
      </c>
      <c r="J117" s="32" t="s">
        <v>19</v>
      </c>
      <c r="K117" s="241" t="s">
        <v>322</v>
      </c>
      <c r="L117" s="241" t="s">
        <v>39</v>
      </c>
      <c r="M117" s="201" t="s">
        <v>209</v>
      </c>
      <c r="N117" s="201"/>
    </row>
    <row r="118" spans="1:14" s="25" customFormat="1" ht="30.75" x14ac:dyDescent="0.2">
      <c r="A118" s="242"/>
      <c r="B118" s="197" t="s">
        <v>77</v>
      </c>
      <c r="C118" s="35"/>
      <c r="D118" s="36"/>
      <c r="E118" s="261"/>
      <c r="F118" s="52"/>
      <c r="G118" s="38"/>
      <c r="H118" s="52"/>
      <c r="I118" s="38"/>
      <c r="J118" s="26"/>
      <c r="K118" s="39">
        <v>44525</v>
      </c>
      <c r="L118" s="241"/>
      <c r="M118" s="201"/>
      <c r="N118" s="201"/>
    </row>
    <row r="119" spans="1:14" s="25" customFormat="1" ht="30.75" x14ac:dyDescent="0.2">
      <c r="A119" s="242"/>
      <c r="B119" s="197" t="s">
        <v>321</v>
      </c>
      <c r="C119" s="35"/>
      <c r="D119" s="36"/>
      <c r="E119" s="261"/>
      <c r="F119" s="52"/>
      <c r="G119" s="38"/>
      <c r="H119" s="52"/>
      <c r="I119" s="38"/>
      <c r="J119" s="26"/>
      <c r="K119" s="39" t="s">
        <v>323</v>
      </c>
      <c r="L119" s="241"/>
      <c r="M119" s="201"/>
      <c r="N119" s="201"/>
    </row>
    <row r="120" spans="1:14" s="25" customFormat="1" ht="30.75" x14ac:dyDescent="0.2">
      <c r="A120" s="262"/>
      <c r="B120" s="195"/>
      <c r="C120" s="45"/>
      <c r="D120" s="46"/>
      <c r="E120" s="266"/>
      <c r="F120" s="181"/>
      <c r="G120" s="49"/>
      <c r="H120" s="181"/>
      <c r="I120" s="49"/>
      <c r="J120" s="43"/>
      <c r="K120" s="55"/>
      <c r="L120" s="55"/>
      <c r="M120" s="202"/>
      <c r="N120" s="202"/>
    </row>
    <row r="121" spans="1:14" s="25" customFormat="1" ht="30.75" x14ac:dyDescent="0.25">
      <c r="A121" s="242">
        <v>21</v>
      </c>
      <c r="B121" s="189" t="s">
        <v>324</v>
      </c>
      <c r="C121" s="35">
        <v>385200</v>
      </c>
      <c r="D121" s="51">
        <v>312696</v>
      </c>
      <c r="E121" s="293" t="s">
        <v>13</v>
      </c>
      <c r="F121" s="178" t="s">
        <v>185</v>
      </c>
      <c r="G121" s="41">
        <v>301662</v>
      </c>
      <c r="H121" s="178" t="s">
        <v>185</v>
      </c>
      <c r="I121" s="41">
        <v>301662</v>
      </c>
      <c r="J121" s="52" t="s">
        <v>19</v>
      </c>
      <c r="K121" s="53" t="s">
        <v>328</v>
      </c>
      <c r="L121" s="53" t="s">
        <v>54</v>
      </c>
      <c r="M121" s="201" t="s">
        <v>209</v>
      </c>
      <c r="N121" s="201"/>
    </row>
    <row r="122" spans="1:14" s="25" customFormat="1" ht="30.75" x14ac:dyDescent="0.2">
      <c r="A122" s="242"/>
      <c r="B122" s="189" t="s">
        <v>325</v>
      </c>
      <c r="C122" s="35"/>
      <c r="D122" s="36"/>
      <c r="E122" s="242"/>
      <c r="F122" s="178"/>
      <c r="G122" s="37"/>
      <c r="H122" s="52"/>
      <c r="I122" s="38"/>
      <c r="J122" s="26"/>
      <c r="K122" s="39">
        <v>44525</v>
      </c>
      <c r="L122" s="39"/>
      <c r="M122" s="201"/>
      <c r="N122" s="201"/>
    </row>
    <row r="123" spans="1:14" s="25" customFormat="1" ht="30.75" x14ac:dyDescent="0.2">
      <c r="A123" s="242"/>
      <c r="B123" s="189" t="s">
        <v>326</v>
      </c>
      <c r="C123" s="35"/>
      <c r="D123" s="36"/>
      <c r="E123" s="261"/>
      <c r="F123" s="178"/>
      <c r="G123" s="41"/>
      <c r="H123" s="52"/>
      <c r="I123" s="38"/>
      <c r="J123" s="26"/>
      <c r="K123" s="39" t="s">
        <v>329</v>
      </c>
      <c r="L123" s="39"/>
      <c r="M123" s="201"/>
      <c r="N123" s="201"/>
    </row>
    <row r="124" spans="1:14" s="25" customFormat="1" ht="30.75" x14ac:dyDescent="0.2">
      <c r="A124" s="262"/>
      <c r="B124" s="195" t="s">
        <v>327</v>
      </c>
      <c r="C124" s="45"/>
      <c r="D124" s="46"/>
      <c r="E124" s="266"/>
      <c r="F124" s="181"/>
      <c r="G124" s="49"/>
      <c r="H124" s="181"/>
      <c r="I124" s="49"/>
      <c r="J124" s="43"/>
      <c r="K124" s="55"/>
      <c r="L124" s="55"/>
      <c r="M124" s="202"/>
      <c r="N124" s="202"/>
    </row>
    <row r="125" spans="1:14" s="25" customFormat="1" ht="30.75" x14ac:dyDescent="0.25">
      <c r="A125" s="282">
        <v>22</v>
      </c>
      <c r="B125" s="189" t="s">
        <v>324</v>
      </c>
      <c r="C125" s="35">
        <v>299600</v>
      </c>
      <c r="D125" s="51">
        <v>268698</v>
      </c>
      <c r="E125" s="293" t="s">
        <v>13</v>
      </c>
      <c r="F125" s="178" t="s">
        <v>101</v>
      </c>
      <c r="G125" s="41">
        <v>259226</v>
      </c>
      <c r="H125" s="178" t="s">
        <v>101</v>
      </c>
      <c r="I125" s="41">
        <v>259226</v>
      </c>
      <c r="J125" s="52" t="s">
        <v>19</v>
      </c>
      <c r="K125" s="53" t="s">
        <v>333</v>
      </c>
      <c r="L125" s="53" t="s">
        <v>54</v>
      </c>
      <c r="M125" s="200" t="s">
        <v>209</v>
      </c>
      <c r="N125" s="200"/>
    </row>
    <row r="126" spans="1:14" s="25" customFormat="1" ht="30.75" x14ac:dyDescent="0.2">
      <c r="A126" s="242"/>
      <c r="B126" s="189" t="s">
        <v>331</v>
      </c>
      <c r="C126" s="35"/>
      <c r="D126" s="36"/>
      <c r="E126" s="242"/>
      <c r="F126" s="178"/>
      <c r="G126" s="37"/>
      <c r="H126" s="52"/>
      <c r="I126" s="38"/>
      <c r="J126" s="26"/>
      <c r="K126" s="39">
        <v>44529</v>
      </c>
      <c r="L126" s="39"/>
      <c r="M126" s="201"/>
      <c r="N126" s="201"/>
    </row>
    <row r="127" spans="1:14" s="25" customFormat="1" ht="30.75" x14ac:dyDescent="0.2">
      <c r="A127" s="242"/>
      <c r="B127" s="189" t="s">
        <v>332</v>
      </c>
      <c r="C127" s="35"/>
      <c r="D127" s="36"/>
      <c r="E127" s="261"/>
      <c r="F127" s="178"/>
      <c r="G127" s="41"/>
      <c r="H127" s="52"/>
      <c r="I127" s="38"/>
      <c r="J127" s="26"/>
      <c r="K127" s="39" t="s">
        <v>334</v>
      </c>
      <c r="L127" s="39"/>
      <c r="M127" s="201"/>
      <c r="N127" s="201"/>
    </row>
    <row r="128" spans="1:14" s="25" customFormat="1" ht="30.75" x14ac:dyDescent="0.2">
      <c r="A128" s="262"/>
      <c r="B128" s="195"/>
      <c r="C128" s="45"/>
      <c r="D128" s="46"/>
      <c r="E128" s="266"/>
      <c r="F128" s="181"/>
      <c r="G128" s="49"/>
      <c r="H128" s="181"/>
      <c r="I128" s="49"/>
      <c r="J128" s="43"/>
      <c r="K128" s="55"/>
      <c r="L128" s="55"/>
      <c r="M128" s="202"/>
      <c r="N128" s="202"/>
    </row>
    <row r="129" spans="1:14" s="25" customFormat="1" ht="31.5" x14ac:dyDescent="0.25">
      <c r="A129" s="282">
        <v>23</v>
      </c>
      <c r="B129" s="189" t="s">
        <v>324</v>
      </c>
      <c r="C129" s="35">
        <v>759700</v>
      </c>
      <c r="D129" s="51">
        <v>734546</v>
      </c>
      <c r="E129" s="261" t="s">
        <v>171</v>
      </c>
      <c r="F129" s="178" t="s">
        <v>204</v>
      </c>
      <c r="G129" s="41">
        <v>759000</v>
      </c>
      <c r="H129" s="178" t="s">
        <v>110</v>
      </c>
      <c r="I129" s="41">
        <v>708766</v>
      </c>
      <c r="J129" s="250" t="s">
        <v>48</v>
      </c>
      <c r="K129" s="53" t="s">
        <v>337</v>
      </c>
      <c r="L129" s="53" t="s">
        <v>54</v>
      </c>
      <c r="M129" s="200" t="s">
        <v>209</v>
      </c>
      <c r="N129" s="200"/>
    </row>
    <row r="130" spans="1:14" s="25" customFormat="1" ht="30.75" x14ac:dyDescent="0.2">
      <c r="A130" s="242"/>
      <c r="B130" s="189" t="s">
        <v>335</v>
      </c>
      <c r="C130" s="35"/>
      <c r="D130" s="36"/>
      <c r="E130" s="242"/>
      <c r="F130" s="178" t="s">
        <v>243</v>
      </c>
      <c r="G130" s="37">
        <v>730000</v>
      </c>
      <c r="H130" s="52"/>
      <c r="I130" s="38"/>
      <c r="J130" s="26"/>
      <c r="K130" s="39">
        <v>44529</v>
      </c>
      <c r="L130" s="39"/>
      <c r="M130" s="201"/>
      <c r="N130" s="201"/>
    </row>
    <row r="131" spans="1:14" s="25" customFormat="1" ht="30.75" x14ac:dyDescent="0.2">
      <c r="A131" s="242"/>
      <c r="B131" s="189" t="s">
        <v>336</v>
      </c>
      <c r="C131" s="35"/>
      <c r="D131" s="36"/>
      <c r="E131" s="261"/>
      <c r="F131" s="178" t="s">
        <v>195</v>
      </c>
      <c r="G131" s="37">
        <v>733500</v>
      </c>
      <c r="H131" s="52"/>
      <c r="I131" s="38"/>
      <c r="J131" s="26"/>
      <c r="K131" s="39" t="s">
        <v>338</v>
      </c>
      <c r="L131" s="39"/>
      <c r="M131" s="201"/>
      <c r="N131" s="201"/>
    </row>
    <row r="132" spans="1:14" s="25" customFormat="1" ht="30.75" x14ac:dyDescent="0.2">
      <c r="A132" s="242"/>
      <c r="B132" s="190"/>
      <c r="C132" s="35"/>
      <c r="D132" s="36"/>
      <c r="E132" s="261"/>
      <c r="F132" s="178" t="s">
        <v>110</v>
      </c>
      <c r="G132" s="41">
        <v>715000</v>
      </c>
      <c r="H132" s="52"/>
      <c r="I132" s="38"/>
      <c r="J132" s="26"/>
      <c r="K132" s="39"/>
      <c r="L132" s="39"/>
      <c r="M132" s="201"/>
      <c r="N132" s="201"/>
    </row>
    <row r="133" spans="1:14" s="25" customFormat="1" ht="30.75" x14ac:dyDescent="0.2">
      <c r="A133" s="242"/>
      <c r="B133" s="190"/>
      <c r="C133" s="35"/>
      <c r="D133" s="36"/>
      <c r="E133" s="261"/>
      <c r="F133" s="178" t="s">
        <v>208</v>
      </c>
      <c r="G133" s="83">
        <v>734000</v>
      </c>
      <c r="H133" s="52"/>
      <c r="I133" s="38"/>
      <c r="J133" s="26"/>
      <c r="K133" s="39"/>
      <c r="L133" s="39"/>
      <c r="M133" s="201"/>
      <c r="N133" s="201"/>
    </row>
    <row r="134" spans="1:14" s="25" customFormat="1" ht="30.75" x14ac:dyDescent="0.2">
      <c r="A134" s="242"/>
      <c r="B134" s="190"/>
      <c r="C134" s="35"/>
      <c r="D134" s="36"/>
      <c r="E134" s="261"/>
      <c r="F134" s="178" t="s">
        <v>139</v>
      </c>
      <c r="G134" s="83">
        <v>734446</v>
      </c>
      <c r="H134" s="52"/>
      <c r="I134" s="38"/>
      <c r="J134" s="26"/>
      <c r="K134" s="39"/>
      <c r="L134" s="39"/>
      <c r="M134" s="201"/>
      <c r="N134" s="201"/>
    </row>
    <row r="135" spans="1:14" s="25" customFormat="1" ht="30.75" x14ac:dyDescent="0.2">
      <c r="A135" s="262"/>
      <c r="B135" s="195"/>
      <c r="C135" s="45"/>
      <c r="D135" s="46"/>
      <c r="E135" s="266"/>
      <c r="F135" s="181"/>
      <c r="G135" s="49"/>
      <c r="H135" s="181"/>
      <c r="I135" s="49"/>
      <c r="J135" s="43"/>
      <c r="K135" s="55"/>
      <c r="L135" s="55"/>
      <c r="M135" s="202"/>
      <c r="N135" s="202"/>
    </row>
    <row r="136" spans="1:14" s="25" customFormat="1" ht="30.75" x14ac:dyDescent="0.25">
      <c r="A136" s="282">
        <v>24</v>
      </c>
      <c r="B136" s="189" t="s">
        <v>339</v>
      </c>
      <c r="C136" s="35">
        <v>14980000</v>
      </c>
      <c r="D136" s="51">
        <v>14979400</v>
      </c>
      <c r="E136" s="261" t="s">
        <v>342</v>
      </c>
      <c r="F136" s="178" t="s">
        <v>344</v>
      </c>
      <c r="G136" s="41">
        <v>10450000</v>
      </c>
      <c r="H136" s="178" t="s">
        <v>345</v>
      </c>
      <c r="I136" s="37">
        <v>9459490</v>
      </c>
      <c r="J136" s="52" t="s">
        <v>48</v>
      </c>
      <c r="K136" s="53" t="s">
        <v>346</v>
      </c>
      <c r="L136" s="53" t="s">
        <v>39</v>
      </c>
      <c r="M136" s="200" t="s">
        <v>209</v>
      </c>
      <c r="N136" s="200"/>
    </row>
    <row r="137" spans="1:14" s="25" customFormat="1" ht="30.75" x14ac:dyDescent="0.2">
      <c r="A137" s="242"/>
      <c r="B137" s="189" t="s">
        <v>340</v>
      </c>
      <c r="C137" s="35"/>
      <c r="D137" s="36"/>
      <c r="E137" s="242" t="s">
        <v>343</v>
      </c>
      <c r="F137" s="178" t="s">
        <v>345</v>
      </c>
      <c r="G137" s="37">
        <v>9459490</v>
      </c>
      <c r="H137" s="52"/>
      <c r="I137" s="38"/>
      <c r="J137" s="26" t="s">
        <v>175</v>
      </c>
      <c r="K137" s="39">
        <v>44529</v>
      </c>
      <c r="L137" s="39"/>
      <c r="M137" s="201"/>
      <c r="N137" s="201"/>
    </row>
    <row r="138" spans="1:14" s="25" customFormat="1" ht="30.75" x14ac:dyDescent="0.2">
      <c r="A138" s="242"/>
      <c r="B138" s="189" t="s">
        <v>341</v>
      </c>
      <c r="C138" s="35"/>
      <c r="D138" s="36"/>
      <c r="E138" s="261" t="s">
        <v>299</v>
      </c>
      <c r="F138" s="178"/>
      <c r="G138" s="41"/>
      <c r="H138" s="52"/>
      <c r="I138" s="38"/>
      <c r="J138" s="26"/>
      <c r="K138" s="39" t="s">
        <v>347</v>
      </c>
      <c r="L138" s="39"/>
      <c r="M138" s="201"/>
      <c r="N138" s="201"/>
    </row>
    <row r="139" spans="1:14" s="25" customFormat="1" ht="30.75" x14ac:dyDescent="0.2">
      <c r="A139" s="262"/>
      <c r="B139" s="195"/>
      <c r="C139" s="45"/>
      <c r="D139" s="46"/>
      <c r="E139" s="266"/>
      <c r="F139" s="181"/>
      <c r="G139" s="49"/>
      <c r="H139" s="181"/>
      <c r="I139" s="49"/>
      <c r="J139" s="43"/>
      <c r="K139" s="55"/>
      <c r="L139" s="55"/>
      <c r="M139" s="202"/>
      <c r="N139" s="202"/>
    </row>
    <row r="140" spans="1:14" s="25" customFormat="1" ht="31.5" x14ac:dyDescent="0.25">
      <c r="A140" s="282">
        <v>25</v>
      </c>
      <c r="B140" s="189" t="s">
        <v>324</v>
      </c>
      <c r="C140" s="35">
        <v>267500</v>
      </c>
      <c r="D140" s="51">
        <v>231001</v>
      </c>
      <c r="E140" s="293" t="s">
        <v>13</v>
      </c>
      <c r="F140" s="178" t="s">
        <v>350</v>
      </c>
      <c r="G140" s="41">
        <v>223037</v>
      </c>
      <c r="H140" s="178" t="s">
        <v>350</v>
      </c>
      <c r="I140" s="41">
        <v>223037</v>
      </c>
      <c r="J140" s="52" t="s">
        <v>19</v>
      </c>
      <c r="K140" s="53" t="s">
        <v>351</v>
      </c>
      <c r="L140" s="53" t="s">
        <v>58</v>
      </c>
      <c r="M140" s="200" t="s">
        <v>209</v>
      </c>
      <c r="N140" s="200"/>
    </row>
    <row r="141" spans="1:14" s="25" customFormat="1" ht="30.75" x14ac:dyDescent="0.2">
      <c r="A141" s="242"/>
      <c r="B141" s="189" t="s">
        <v>348</v>
      </c>
      <c r="C141" s="35"/>
      <c r="D141" s="36"/>
      <c r="E141" s="242"/>
      <c r="F141" s="178"/>
      <c r="G141" s="37"/>
      <c r="H141" s="52"/>
      <c r="I141" s="38"/>
      <c r="J141" s="26"/>
      <c r="K141" s="39">
        <v>44529</v>
      </c>
      <c r="L141" s="39"/>
      <c r="M141" s="201"/>
      <c r="N141" s="201"/>
    </row>
    <row r="142" spans="1:14" s="25" customFormat="1" ht="30.75" x14ac:dyDescent="0.2">
      <c r="A142" s="242"/>
      <c r="B142" s="189" t="s">
        <v>349</v>
      </c>
      <c r="C142" s="35"/>
      <c r="D142" s="36"/>
      <c r="E142" s="261"/>
      <c r="F142" s="178"/>
      <c r="G142" s="41"/>
      <c r="H142" s="52"/>
      <c r="I142" s="38"/>
      <c r="J142" s="26"/>
      <c r="K142" s="39" t="s">
        <v>352</v>
      </c>
      <c r="L142" s="39"/>
      <c r="M142" s="201"/>
      <c r="N142" s="201"/>
    </row>
    <row r="143" spans="1:14" s="25" customFormat="1" ht="30.75" x14ac:dyDescent="0.2">
      <c r="A143" s="262"/>
      <c r="B143" s="195"/>
      <c r="C143" s="45"/>
      <c r="D143" s="46"/>
      <c r="E143" s="266"/>
      <c r="F143" s="181"/>
      <c r="G143" s="49"/>
      <c r="H143" s="181"/>
      <c r="I143" s="49"/>
      <c r="J143" s="43"/>
      <c r="K143" s="55"/>
      <c r="L143" s="55"/>
      <c r="M143" s="202"/>
      <c r="N143" s="202"/>
    </row>
    <row r="144" spans="1:14" ht="21.75" thickBot="1" x14ac:dyDescent="0.25">
      <c r="C144" s="177">
        <f>SUM(C8:C143)</f>
        <v>30145932.050000001</v>
      </c>
      <c r="I144" s="177">
        <f>SUM(I8:I143)</f>
        <v>23429211.030000001</v>
      </c>
    </row>
    <row r="145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A02-1DC8-490D-8559-04B6583967D4}">
  <dimension ref="A1:N124"/>
  <sheetViews>
    <sheetView topLeftCell="A4" zoomScaleNormal="100" workbookViewId="0">
      <pane xSplit="5" ySplit="4" topLeftCell="I71" activePane="bottomRight" state="frozen"/>
      <selection activeCell="A4" sqref="A4"/>
      <selection pane="topRight" activeCell="F4" sqref="F4"/>
      <selection pane="bottomLeft" activeCell="A8" sqref="A8"/>
      <selection pane="bottomRight" activeCell="I32" sqref="I32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10.375" style="286" customWidth="1"/>
    <col min="6" max="6" width="29" style="94" customWidth="1"/>
    <col min="7" max="7" width="10.25" style="95" customWidth="1"/>
    <col min="8" max="8" width="21.875" style="188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319"/>
      <c r="N1" s="215" t="s">
        <v>60</v>
      </c>
    </row>
    <row r="2" spans="1:14" x14ac:dyDescent="0.2">
      <c r="A2" s="539" t="s">
        <v>360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39" t="s">
        <v>62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</row>
    <row r="4" spans="1:14" x14ac:dyDescent="0.2">
      <c r="A4" s="540" t="s">
        <v>361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41" t="s">
        <v>1</v>
      </c>
      <c r="B6" s="535" t="s">
        <v>64</v>
      </c>
      <c r="C6" s="532" t="s">
        <v>65</v>
      </c>
      <c r="D6" s="534" t="s">
        <v>66</v>
      </c>
      <c r="E6" s="541" t="s">
        <v>4</v>
      </c>
      <c r="F6" s="534" t="s">
        <v>5</v>
      </c>
      <c r="G6" s="534"/>
      <c r="H6" s="534" t="s">
        <v>67</v>
      </c>
      <c r="I6" s="534"/>
      <c r="J6" s="537" t="s">
        <v>68</v>
      </c>
      <c r="K6" s="532" t="s">
        <v>8</v>
      </c>
      <c r="L6" s="542" t="s">
        <v>20</v>
      </c>
      <c r="M6" s="543" t="s">
        <v>203</v>
      </c>
      <c r="N6" s="544"/>
    </row>
    <row r="7" spans="1:14" s="25" customFormat="1" ht="54.75" customHeight="1" x14ac:dyDescent="0.2">
      <c r="A7" s="541"/>
      <c r="B7" s="536"/>
      <c r="C7" s="532"/>
      <c r="D7" s="534"/>
      <c r="E7" s="541"/>
      <c r="F7" s="320" t="s">
        <v>9</v>
      </c>
      <c r="G7" s="219" t="s">
        <v>69</v>
      </c>
      <c r="H7" s="318" t="s">
        <v>10</v>
      </c>
      <c r="I7" s="220" t="s">
        <v>70</v>
      </c>
      <c r="J7" s="538"/>
      <c r="K7" s="532"/>
      <c r="L7" s="542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452610</v>
      </c>
      <c r="D8" s="245">
        <v>418521</v>
      </c>
      <c r="E8" s="246" t="s">
        <v>13</v>
      </c>
      <c r="F8" s="287" t="s">
        <v>142</v>
      </c>
      <c r="G8" s="247">
        <v>403836</v>
      </c>
      <c r="H8" s="287" t="s">
        <v>142</v>
      </c>
      <c r="I8" s="247">
        <v>403836</v>
      </c>
      <c r="J8" s="250" t="s">
        <v>19</v>
      </c>
      <c r="K8" s="33" t="s">
        <v>363</v>
      </c>
      <c r="L8" s="33" t="s">
        <v>58</v>
      </c>
      <c r="M8" s="251" t="s">
        <v>209</v>
      </c>
      <c r="N8" s="251"/>
    </row>
    <row r="9" spans="1:14" s="252" customFormat="1" ht="30.75" x14ac:dyDescent="0.2">
      <c r="A9" s="242"/>
      <c r="B9" s="253" t="s">
        <v>362</v>
      </c>
      <c r="C9" s="254"/>
      <c r="D9" s="255"/>
      <c r="E9" s="242"/>
      <c r="F9" s="248"/>
      <c r="G9" s="256"/>
      <c r="H9" s="257"/>
      <c r="I9" s="258"/>
      <c r="J9" s="242"/>
      <c r="K9" s="259">
        <v>44531</v>
      </c>
      <c r="L9" s="259"/>
      <c r="M9" s="260"/>
      <c r="N9" s="260"/>
    </row>
    <row r="10" spans="1:14" s="252" customFormat="1" ht="30.75" x14ac:dyDescent="0.2">
      <c r="A10" s="242"/>
      <c r="B10" s="253" t="s">
        <v>430</v>
      </c>
      <c r="C10" s="254"/>
      <c r="D10" s="255"/>
      <c r="E10" s="261"/>
      <c r="F10" s="248"/>
      <c r="G10" s="249"/>
      <c r="H10" s="257"/>
      <c r="I10" s="258"/>
      <c r="J10" s="242"/>
      <c r="K10" s="259" t="s">
        <v>364</v>
      </c>
      <c r="L10" s="259"/>
      <c r="M10" s="260"/>
      <c r="N10" s="260"/>
    </row>
    <row r="11" spans="1:14" s="252" customFormat="1" ht="30.75" x14ac:dyDescent="0.2">
      <c r="A11" s="262"/>
      <c r="B11" s="263"/>
      <c r="C11" s="264"/>
      <c r="D11" s="265"/>
      <c r="E11" s="266"/>
      <c r="F11" s="267"/>
      <c r="G11" s="268"/>
      <c r="H11" s="269"/>
      <c r="I11" s="270"/>
      <c r="J11" s="262"/>
      <c r="K11" s="271"/>
      <c r="L11" s="271"/>
      <c r="M11" s="272"/>
      <c r="N11" s="272"/>
    </row>
    <row r="12" spans="1:14" s="252" customFormat="1" ht="30.75" x14ac:dyDescent="0.25">
      <c r="A12" s="242">
        <v>2</v>
      </c>
      <c r="B12" s="253" t="s">
        <v>229</v>
      </c>
      <c r="C12" s="254">
        <v>171200</v>
      </c>
      <c r="D12" s="273">
        <v>117283</v>
      </c>
      <c r="E12" s="246" t="s">
        <v>13</v>
      </c>
      <c r="F12" s="248" t="s">
        <v>367</v>
      </c>
      <c r="G12" s="249">
        <v>113205</v>
      </c>
      <c r="H12" s="248" t="s">
        <v>367</v>
      </c>
      <c r="I12" s="249">
        <v>113205</v>
      </c>
      <c r="J12" s="250" t="s">
        <v>19</v>
      </c>
      <c r="K12" s="53" t="s">
        <v>368</v>
      </c>
      <c r="L12" s="53" t="s">
        <v>55</v>
      </c>
      <c r="M12" s="212" t="s">
        <v>209</v>
      </c>
      <c r="N12" s="212"/>
    </row>
    <row r="13" spans="1:14" s="252" customFormat="1" ht="30.75" x14ac:dyDescent="0.2">
      <c r="A13" s="242"/>
      <c r="B13" s="253" t="s">
        <v>365</v>
      </c>
      <c r="C13" s="254"/>
      <c r="D13" s="255"/>
      <c r="E13" s="242"/>
      <c r="F13" s="248"/>
      <c r="G13" s="256"/>
      <c r="H13" s="257"/>
      <c r="I13" s="258"/>
      <c r="J13" s="242"/>
      <c r="K13" s="259">
        <v>44532</v>
      </c>
      <c r="L13" s="259"/>
      <c r="M13" s="213"/>
      <c r="N13" s="213"/>
    </row>
    <row r="14" spans="1:14" s="252" customFormat="1" ht="30.75" x14ac:dyDescent="0.2">
      <c r="A14" s="242"/>
      <c r="B14" s="253" t="s">
        <v>366</v>
      </c>
      <c r="C14" s="254"/>
      <c r="D14" s="255"/>
      <c r="E14" s="261"/>
      <c r="F14" s="248"/>
      <c r="G14" s="256"/>
      <c r="H14" s="257"/>
      <c r="I14" s="258"/>
      <c r="J14" s="242"/>
      <c r="K14" s="259" t="s">
        <v>369</v>
      </c>
      <c r="L14" s="259"/>
      <c r="M14" s="213"/>
      <c r="N14" s="213"/>
    </row>
    <row r="15" spans="1:14" s="252" customFormat="1" ht="30.75" x14ac:dyDescent="0.2">
      <c r="A15" s="262"/>
      <c r="B15" s="275"/>
      <c r="C15" s="264"/>
      <c r="D15" s="265"/>
      <c r="E15" s="266"/>
      <c r="F15" s="269"/>
      <c r="G15" s="270"/>
      <c r="H15" s="269"/>
      <c r="I15" s="270"/>
      <c r="J15" s="262"/>
      <c r="K15" s="276"/>
      <c r="L15" s="276"/>
      <c r="M15" s="214"/>
      <c r="N15" s="214"/>
    </row>
    <row r="16" spans="1:14" s="252" customFormat="1" ht="30.75" x14ac:dyDescent="0.25">
      <c r="A16" s="282">
        <v>3</v>
      </c>
      <c r="B16" s="253" t="s">
        <v>370</v>
      </c>
      <c r="C16" s="244">
        <v>4654.5</v>
      </c>
      <c r="D16" s="273">
        <v>4654.5</v>
      </c>
      <c r="E16" s="246" t="s">
        <v>13</v>
      </c>
      <c r="F16" s="248" t="s">
        <v>264</v>
      </c>
      <c r="G16" s="249">
        <v>4654.5</v>
      </c>
      <c r="H16" s="248" t="s">
        <v>264</v>
      </c>
      <c r="I16" s="249">
        <v>4654.5</v>
      </c>
      <c r="J16" s="250" t="s">
        <v>19</v>
      </c>
      <c r="K16" s="33">
        <v>3300052119</v>
      </c>
      <c r="L16" s="33" t="s">
        <v>22</v>
      </c>
      <c r="M16" s="212"/>
      <c r="N16" s="212" t="s">
        <v>209</v>
      </c>
    </row>
    <row r="17" spans="1:14" s="252" customFormat="1" ht="30.75" x14ac:dyDescent="0.2">
      <c r="A17" s="242"/>
      <c r="B17" s="253"/>
      <c r="C17" s="254"/>
      <c r="D17" s="255"/>
      <c r="E17" s="242"/>
      <c r="F17" s="248"/>
      <c r="G17" s="256"/>
      <c r="H17" s="257"/>
      <c r="I17" s="258"/>
      <c r="J17" s="242"/>
      <c r="K17" s="259">
        <v>44533</v>
      </c>
      <c r="L17" s="259"/>
      <c r="M17" s="213"/>
      <c r="N17" s="213"/>
    </row>
    <row r="18" spans="1:14" s="252" customFormat="1" ht="30.75" x14ac:dyDescent="0.2">
      <c r="A18" s="262"/>
      <c r="B18" s="275"/>
      <c r="C18" s="264"/>
      <c r="D18" s="265"/>
      <c r="E18" s="266"/>
      <c r="F18" s="269"/>
      <c r="G18" s="270"/>
      <c r="H18" s="269"/>
      <c r="I18" s="270"/>
      <c r="J18" s="262"/>
      <c r="K18" s="276"/>
      <c r="L18" s="276"/>
      <c r="M18" s="214"/>
      <c r="N18" s="214"/>
    </row>
    <row r="19" spans="1:14" s="252" customFormat="1" ht="30.75" x14ac:dyDescent="0.25">
      <c r="A19" s="282">
        <v>4</v>
      </c>
      <c r="B19" s="253" t="s">
        <v>229</v>
      </c>
      <c r="C19" s="244">
        <v>14999902</v>
      </c>
      <c r="D19" s="245">
        <v>14984599</v>
      </c>
      <c r="E19" s="246" t="s">
        <v>171</v>
      </c>
      <c r="F19" s="248" t="s">
        <v>204</v>
      </c>
      <c r="G19" s="256">
        <v>14984000</v>
      </c>
      <c r="H19" s="248" t="s">
        <v>208</v>
      </c>
      <c r="I19" s="247">
        <v>14532431</v>
      </c>
      <c r="J19" s="250" t="s">
        <v>48</v>
      </c>
      <c r="K19" s="33" t="s">
        <v>373</v>
      </c>
      <c r="L19" s="33" t="s">
        <v>52</v>
      </c>
      <c r="M19" s="251" t="s">
        <v>209</v>
      </c>
      <c r="N19" s="251"/>
    </row>
    <row r="20" spans="1:14" s="252" customFormat="1" ht="30.75" x14ac:dyDescent="0.2">
      <c r="A20" s="242"/>
      <c r="B20" s="253" t="s">
        <v>371</v>
      </c>
      <c r="C20" s="254"/>
      <c r="D20" s="255"/>
      <c r="E20" s="242"/>
      <c r="F20" s="248" t="s">
        <v>191</v>
      </c>
      <c r="G20" s="256">
        <v>14970000</v>
      </c>
      <c r="H20" s="257"/>
      <c r="I20" s="258"/>
      <c r="J20" s="242"/>
      <c r="K20" s="259">
        <v>44538</v>
      </c>
      <c r="L20" s="259"/>
      <c r="M20" s="260"/>
      <c r="N20" s="260"/>
    </row>
    <row r="21" spans="1:14" s="252" customFormat="1" ht="30.75" x14ac:dyDescent="0.2">
      <c r="A21" s="242"/>
      <c r="B21" s="253" t="s">
        <v>372</v>
      </c>
      <c r="C21" s="254"/>
      <c r="D21" s="255"/>
      <c r="E21" s="261"/>
      <c r="F21" s="248" t="s">
        <v>207</v>
      </c>
      <c r="G21" s="249">
        <v>14980000</v>
      </c>
      <c r="H21" s="257"/>
      <c r="I21" s="258"/>
      <c r="J21" s="242"/>
      <c r="K21" s="259" t="s">
        <v>374</v>
      </c>
      <c r="L21" s="259"/>
      <c r="M21" s="260"/>
      <c r="N21" s="260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184</v>
      </c>
      <c r="G22" s="277">
        <v>14899000</v>
      </c>
      <c r="H22" s="257"/>
      <c r="I22" s="258"/>
      <c r="J22" s="242"/>
      <c r="K22" s="259"/>
      <c r="L22" s="259"/>
      <c r="M22" s="260"/>
      <c r="N22" s="260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185</v>
      </c>
      <c r="G23" s="277">
        <v>14984000</v>
      </c>
      <c r="H23" s="257"/>
      <c r="I23" s="258"/>
      <c r="J23" s="242"/>
      <c r="K23" s="259"/>
      <c r="L23" s="259"/>
      <c r="M23" s="260"/>
      <c r="N23" s="260"/>
    </row>
    <row r="24" spans="1:14" s="252" customFormat="1" ht="30.75" x14ac:dyDescent="0.2">
      <c r="A24" s="242"/>
      <c r="B24" s="253"/>
      <c r="C24" s="254"/>
      <c r="D24" s="255"/>
      <c r="E24" s="261"/>
      <c r="F24" s="248" t="s">
        <v>106</v>
      </c>
      <c r="G24" s="277">
        <v>14984000</v>
      </c>
      <c r="H24" s="257"/>
      <c r="I24" s="258"/>
      <c r="J24" s="242"/>
      <c r="K24" s="259"/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77"/>
      <c r="H25" s="257"/>
      <c r="I25" s="258"/>
      <c r="J25" s="242"/>
      <c r="K25" s="259"/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5</v>
      </c>
      <c r="B27" s="253" t="s">
        <v>229</v>
      </c>
      <c r="C27" s="244">
        <v>438700</v>
      </c>
      <c r="D27" s="245">
        <v>404327</v>
      </c>
      <c r="E27" s="246" t="s">
        <v>13</v>
      </c>
      <c r="F27" s="248" t="s">
        <v>301</v>
      </c>
      <c r="G27" s="247">
        <v>390458</v>
      </c>
      <c r="H27" s="248" t="s">
        <v>301</v>
      </c>
      <c r="I27" s="247">
        <v>390458</v>
      </c>
      <c r="J27" s="32" t="s">
        <v>19</v>
      </c>
      <c r="K27" s="33" t="s">
        <v>377</v>
      </c>
      <c r="L27" s="33" t="s">
        <v>58</v>
      </c>
      <c r="M27" s="278" t="s">
        <v>209</v>
      </c>
      <c r="N27" s="278"/>
    </row>
    <row r="28" spans="1:14" s="252" customFormat="1" ht="30.75" x14ac:dyDescent="0.25">
      <c r="A28" s="242"/>
      <c r="B28" s="253" t="s">
        <v>375</v>
      </c>
      <c r="C28" s="254"/>
      <c r="D28" s="273"/>
      <c r="E28" s="261"/>
      <c r="F28" s="248"/>
      <c r="G28" s="249"/>
      <c r="H28" s="248"/>
      <c r="I28" s="277"/>
      <c r="J28" s="257"/>
      <c r="K28" s="259">
        <v>44543</v>
      </c>
      <c r="L28" s="53"/>
      <c r="M28" s="279"/>
      <c r="N28" s="279"/>
    </row>
    <row r="29" spans="1:14" s="252" customFormat="1" ht="30.75" x14ac:dyDescent="0.25">
      <c r="A29" s="242"/>
      <c r="B29" s="253" t="s">
        <v>376</v>
      </c>
      <c r="C29" s="254"/>
      <c r="D29" s="273"/>
      <c r="E29" s="261"/>
      <c r="F29" s="248"/>
      <c r="G29" s="249"/>
      <c r="H29" s="248"/>
      <c r="I29" s="277"/>
      <c r="J29" s="257"/>
      <c r="K29" s="259" t="s">
        <v>378</v>
      </c>
      <c r="L29" s="53"/>
      <c r="M29" s="279"/>
      <c r="N29" s="279"/>
    </row>
    <row r="30" spans="1:14" s="252" customFormat="1" ht="30.75" x14ac:dyDescent="0.2">
      <c r="A30" s="262"/>
      <c r="B30" s="275"/>
      <c r="C30" s="264"/>
      <c r="D30" s="265"/>
      <c r="E30" s="266"/>
      <c r="F30" s="269"/>
      <c r="G30" s="270"/>
      <c r="H30" s="269"/>
      <c r="I30" s="270"/>
      <c r="J30" s="262"/>
      <c r="K30" s="276"/>
      <c r="L30" s="276"/>
      <c r="M30" s="280"/>
      <c r="N30" s="280"/>
    </row>
    <row r="31" spans="1:14" s="25" customFormat="1" ht="30.75" x14ac:dyDescent="0.25">
      <c r="A31" s="282">
        <v>6</v>
      </c>
      <c r="B31" s="34" t="s">
        <v>229</v>
      </c>
      <c r="C31" s="28">
        <v>266430</v>
      </c>
      <c r="D31" s="80">
        <v>201975</v>
      </c>
      <c r="E31" s="289" t="s">
        <v>13</v>
      </c>
      <c r="F31" s="178" t="s">
        <v>119</v>
      </c>
      <c r="G31" s="31">
        <v>194904</v>
      </c>
      <c r="H31" s="178" t="s">
        <v>119</v>
      </c>
      <c r="I31" s="31">
        <v>194904</v>
      </c>
      <c r="J31" s="32" t="s">
        <v>19</v>
      </c>
      <c r="K31" s="33" t="s">
        <v>379</v>
      </c>
      <c r="L31" s="33" t="s">
        <v>54</v>
      </c>
      <c r="M31" s="206" t="s">
        <v>209</v>
      </c>
      <c r="N31" s="206"/>
    </row>
    <row r="32" spans="1:14" s="25" customFormat="1" ht="30.75" x14ac:dyDescent="0.2">
      <c r="A32" s="242"/>
      <c r="B32" s="189" t="s">
        <v>381</v>
      </c>
      <c r="C32" s="35"/>
      <c r="D32" s="36"/>
      <c r="E32" s="242"/>
      <c r="F32" s="178"/>
      <c r="G32" s="37"/>
      <c r="H32" s="52"/>
      <c r="I32" s="38"/>
      <c r="J32" s="26"/>
      <c r="K32" s="39">
        <v>44550</v>
      </c>
      <c r="L32" s="39"/>
      <c r="M32" s="207"/>
      <c r="N32" s="207"/>
    </row>
    <row r="33" spans="1:14" s="25" customFormat="1" ht="30.75" x14ac:dyDescent="0.2">
      <c r="A33" s="242"/>
      <c r="B33" s="189" t="s">
        <v>382</v>
      </c>
      <c r="C33" s="35"/>
      <c r="D33" s="36"/>
      <c r="E33" s="261"/>
      <c r="F33" s="178"/>
      <c r="G33" s="41"/>
      <c r="H33" s="52"/>
      <c r="I33" s="38"/>
      <c r="J33" s="26"/>
      <c r="K33" s="259" t="s">
        <v>380</v>
      </c>
      <c r="L33" s="39"/>
      <c r="M33" s="207"/>
      <c r="N33" s="207"/>
    </row>
    <row r="34" spans="1:14" s="25" customFormat="1" ht="30.75" x14ac:dyDescent="0.2">
      <c r="A34" s="242"/>
      <c r="B34" s="189" t="s">
        <v>383</v>
      </c>
      <c r="C34" s="35"/>
      <c r="D34" s="36"/>
      <c r="E34" s="261"/>
      <c r="F34" s="178"/>
      <c r="G34" s="83"/>
      <c r="H34" s="52"/>
      <c r="I34" s="38"/>
      <c r="J34" s="26"/>
      <c r="K34" s="39"/>
      <c r="L34" s="39"/>
      <c r="M34" s="207"/>
      <c r="N34" s="207"/>
    </row>
    <row r="35" spans="1:14" s="25" customFormat="1" ht="30.75" x14ac:dyDescent="0.2">
      <c r="A35" s="242"/>
      <c r="B35" s="189"/>
      <c r="C35" s="35"/>
      <c r="D35" s="36"/>
      <c r="E35" s="261"/>
      <c r="F35" s="178"/>
      <c r="G35" s="83"/>
      <c r="H35" s="52"/>
      <c r="I35" s="38"/>
      <c r="J35" s="26"/>
      <c r="K35" s="39"/>
      <c r="L35" s="39"/>
      <c r="M35" s="207"/>
      <c r="N35" s="207"/>
    </row>
    <row r="36" spans="1:14" s="25" customFormat="1" ht="30.75" x14ac:dyDescent="0.2">
      <c r="A36" s="262"/>
      <c r="B36" s="54"/>
      <c r="C36" s="45"/>
      <c r="D36" s="46"/>
      <c r="E36" s="266"/>
      <c r="F36" s="181"/>
      <c r="G36" s="49"/>
      <c r="H36" s="181"/>
      <c r="I36" s="49"/>
      <c r="J36" s="43"/>
      <c r="K36" s="55"/>
      <c r="L36" s="55"/>
      <c r="M36" s="208"/>
      <c r="N36" s="208"/>
    </row>
    <row r="37" spans="1:14" s="25" customFormat="1" ht="30.75" x14ac:dyDescent="0.25">
      <c r="A37" s="283">
        <v>7</v>
      </c>
      <c r="B37" s="34" t="s">
        <v>324</v>
      </c>
      <c r="C37" s="58">
        <v>310300</v>
      </c>
      <c r="D37" s="80">
        <v>248882</v>
      </c>
      <c r="E37" s="289" t="s">
        <v>13</v>
      </c>
      <c r="F37" s="182" t="s">
        <v>387</v>
      </c>
      <c r="G37" s="61">
        <v>240111</v>
      </c>
      <c r="H37" s="182" t="s">
        <v>387</v>
      </c>
      <c r="I37" s="61">
        <v>240111</v>
      </c>
      <c r="J37" s="32" t="s">
        <v>19</v>
      </c>
      <c r="K37" s="63" t="s">
        <v>388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384</v>
      </c>
      <c r="C38" s="65"/>
      <c r="D38" s="66"/>
      <c r="E38" s="284"/>
      <c r="F38" s="183"/>
      <c r="G38" s="67"/>
      <c r="H38" s="186"/>
      <c r="I38" s="68"/>
      <c r="J38" s="64"/>
      <c r="K38" s="69">
        <v>44551</v>
      </c>
      <c r="L38" s="69"/>
      <c r="M38" s="210"/>
      <c r="N38" s="210"/>
    </row>
    <row r="39" spans="1:14" s="25" customFormat="1" ht="31.5" x14ac:dyDescent="0.2">
      <c r="A39" s="284"/>
      <c r="B39" s="189" t="s">
        <v>385</v>
      </c>
      <c r="C39" s="65"/>
      <c r="D39" s="66"/>
      <c r="E39" s="290"/>
      <c r="F39" s="183"/>
      <c r="G39" s="72"/>
      <c r="H39" s="186"/>
      <c r="I39" s="68"/>
      <c r="J39" s="64"/>
      <c r="K39" s="259" t="s">
        <v>389</v>
      </c>
      <c r="L39" s="69"/>
      <c r="M39" s="210"/>
      <c r="N39" s="210"/>
    </row>
    <row r="40" spans="1:14" s="25" customFormat="1" ht="30.75" x14ac:dyDescent="0.2">
      <c r="A40" s="262"/>
      <c r="B40" s="54" t="s">
        <v>386</v>
      </c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8</v>
      </c>
      <c r="B41" s="34" t="s">
        <v>229</v>
      </c>
      <c r="C41" s="58">
        <v>299600</v>
      </c>
      <c r="D41" s="59">
        <v>299600</v>
      </c>
      <c r="E41" s="289" t="s">
        <v>13</v>
      </c>
      <c r="F41" s="182" t="s">
        <v>110</v>
      </c>
      <c r="G41" s="61">
        <v>233672</v>
      </c>
      <c r="H41" s="182" t="s">
        <v>110</v>
      </c>
      <c r="I41" s="61">
        <v>233672</v>
      </c>
      <c r="J41" s="32" t="s">
        <v>19</v>
      </c>
      <c r="K41" s="63" t="s">
        <v>394</v>
      </c>
      <c r="L41" s="63" t="s">
        <v>54</v>
      </c>
      <c r="M41" s="209" t="s">
        <v>209</v>
      </c>
      <c r="N41" s="209"/>
    </row>
    <row r="42" spans="1:14" s="25" customFormat="1" ht="30.75" x14ac:dyDescent="0.25">
      <c r="A42" s="284"/>
      <c r="B42" s="34" t="s">
        <v>390</v>
      </c>
      <c r="C42" s="65"/>
      <c r="D42" s="235"/>
      <c r="E42" s="290"/>
      <c r="F42" s="182"/>
      <c r="G42" s="72"/>
      <c r="H42" s="183"/>
      <c r="I42" s="236"/>
      <c r="J42" s="186"/>
      <c r="K42" s="69">
        <v>44551</v>
      </c>
      <c r="L42" s="237"/>
      <c r="M42" s="210"/>
      <c r="N42" s="210"/>
    </row>
    <row r="43" spans="1:14" s="25" customFormat="1" ht="30.75" x14ac:dyDescent="0.25">
      <c r="A43" s="284"/>
      <c r="B43" s="34" t="s">
        <v>391</v>
      </c>
      <c r="C43" s="65"/>
      <c r="D43" s="235"/>
      <c r="E43" s="290"/>
      <c r="F43" s="182"/>
      <c r="G43" s="72"/>
      <c r="H43" s="183"/>
      <c r="I43" s="236"/>
      <c r="J43" s="186"/>
      <c r="K43" s="259" t="s">
        <v>395</v>
      </c>
      <c r="L43" s="237"/>
      <c r="M43" s="210"/>
      <c r="N43" s="210"/>
    </row>
    <row r="44" spans="1:14" s="25" customFormat="1" ht="30.75" x14ac:dyDescent="0.25">
      <c r="A44" s="284"/>
      <c r="B44" s="34" t="s">
        <v>392</v>
      </c>
      <c r="C44" s="65"/>
      <c r="D44" s="235"/>
      <c r="E44" s="290"/>
      <c r="F44" s="182"/>
      <c r="G44" s="236"/>
      <c r="H44" s="183"/>
      <c r="I44" s="236"/>
      <c r="J44" s="186"/>
      <c r="K44" s="39"/>
      <c r="L44" s="237"/>
      <c r="M44" s="210"/>
      <c r="N44" s="210"/>
    </row>
    <row r="45" spans="1:14" s="25" customFormat="1" ht="30.75" x14ac:dyDescent="0.2">
      <c r="A45" s="285"/>
      <c r="B45" s="194" t="s">
        <v>393</v>
      </c>
      <c r="C45" s="75"/>
      <c r="D45" s="76"/>
      <c r="E45" s="291"/>
      <c r="F45" s="184"/>
      <c r="G45" s="78"/>
      <c r="H45" s="184"/>
      <c r="I45" s="78"/>
      <c r="J45" s="73"/>
      <c r="K45" s="79"/>
      <c r="L45" s="79"/>
      <c r="M45" s="210"/>
      <c r="N45" s="210"/>
    </row>
    <row r="46" spans="1:14" s="25" customFormat="1" ht="30.75" x14ac:dyDescent="0.25">
      <c r="A46" s="283">
        <v>9</v>
      </c>
      <c r="B46" s="34" t="s">
        <v>229</v>
      </c>
      <c r="C46" s="58">
        <v>428000</v>
      </c>
      <c r="D46" s="59">
        <v>401415</v>
      </c>
      <c r="E46" s="292" t="s">
        <v>13</v>
      </c>
      <c r="F46" s="182" t="s">
        <v>195</v>
      </c>
      <c r="G46" s="61">
        <v>387181</v>
      </c>
      <c r="H46" s="182" t="s">
        <v>195</v>
      </c>
      <c r="I46" s="61">
        <v>387181</v>
      </c>
      <c r="J46" s="62" t="s">
        <v>19</v>
      </c>
      <c r="K46" s="63" t="s">
        <v>431</v>
      </c>
      <c r="L46" s="63" t="s">
        <v>54</v>
      </c>
      <c r="M46" s="206" t="s">
        <v>209</v>
      </c>
      <c r="N46" s="206"/>
    </row>
    <row r="47" spans="1:14" s="25" customFormat="1" ht="30.75" x14ac:dyDescent="0.2">
      <c r="A47" s="284"/>
      <c r="B47" s="189" t="s">
        <v>259</v>
      </c>
      <c r="C47" s="65"/>
      <c r="D47" s="66"/>
      <c r="E47" s="284"/>
      <c r="F47" s="183"/>
      <c r="G47" s="67"/>
      <c r="H47" s="186"/>
      <c r="I47" s="68"/>
      <c r="J47" s="64"/>
      <c r="K47" s="69">
        <v>44552</v>
      </c>
      <c r="L47" s="69"/>
      <c r="M47" s="207"/>
      <c r="N47" s="207"/>
    </row>
    <row r="48" spans="1:14" s="25" customFormat="1" ht="30.75" x14ac:dyDescent="0.2">
      <c r="A48" s="284"/>
      <c r="B48" s="34" t="s">
        <v>396</v>
      </c>
      <c r="C48" s="65"/>
      <c r="D48" s="66"/>
      <c r="E48" s="290"/>
      <c r="F48" s="183"/>
      <c r="G48" s="72"/>
      <c r="H48" s="186"/>
      <c r="I48" s="68"/>
      <c r="J48" s="64"/>
      <c r="K48" s="259" t="s">
        <v>397</v>
      </c>
      <c r="L48" s="69"/>
      <c r="M48" s="207"/>
      <c r="N48" s="207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08"/>
      <c r="N49" s="208"/>
    </row>
    <row r="50" spans="1:14" s="25" customFormat="1" ht="30.75" x14ac:dyDescent="0.25">
      <c r="A50" s="242">
        <v>10</v>
      </c>
      <c r="B50" s="34" t="s">
        <v>229</v>
      </c>
      <c r="C50" s="35">
        <v>113420</v>
      </c>
      <c r="D50" s="51">
        <v>105368</v>
      </c>
      <c r="E50" s="293" t="s">
        <v>13</v>
      </c>
      <c r="F50" s="178" t="s">
        <v>139</v>
      </c>
      <c r="G50" s="41">
        <v>101631</v>
      </c>
      <c r="H50" s="178" t="s">
        <v>139</v>
      </c>
      <c r="I50" s="41">
        <v>101631</v>
      </c>
      <c r="J50" s="52" t="s">
        <v>19</v>
      </c>
      <c r="K50" s="53" t="s">
        <v>400</v>
      </c>
      <c r="L50" s="53" t="s">
        <v>58</v>
      </c>
      <c r="M50" s="209" t="s">
        <v>209</v>
      </c>
      <c r="N50" s="209"/>
    </row>
    <row r="51" spans="1:14" s="25" customFormat="1" ht="30.75" x14ac:dyDescent="0.2">
      <c r="A51" s="242"/>
      <c r="B51" s="253" t="s">
        <v>398</v>
      </c>
      <c r="C51" s="35"/>
      <c r="D51" s="36"/>
      <c r="E51" s="242"/>
      <c r="F51" s="178"/>
      <c r="G51" s="37"/>
      <c r="H51" s="52"/>
      <c r="I51" s="38"/>
      <c r="J51" s="26"/>
      <c r="K51" s="39">
        <v>44553</v>
      </c>
      <c r="L51" s="39"/>
      <c r="M51" s="210"/>
      <c r="N51" s="210"/>
    </row>
    <row r="52" spans="1:14" s="25" customFormat="1" ht="30.75" x14ac:dyDescent="0.2">
      <c r="A52" s="242"/>
      <c r="B52" s="253" t="s">
        <v>399</v>
      </c>
      <c r="C52" s="35"/>
      <c r="D52" s="36"/>
      <c r="E52" s="261"/>
      <c r="F52" s="178"/>
      <c r="G52" s="41"/>
      <c r="H52" s="52"/>
      <c r="I52" s="38"/>
      <c r="J52" s="26"/>
      <c r="K52" s="39" t="s">
        <v>401</v>
      </c>
      <c r="L52" s="39"/>
      <c r="M52" s="210"/>
      <c r="N52" s="210"/>
    </row>
    <row r="53" spans="1:14" s="25" customFormat="1" ht="30.75" x14ac:dyDescent="0.2">
      <c r="A53" s="242"/>
      <c r="B53" s="189"/>
      <c r="C53" s="35"/>
      <c r="D53" s="36"/>
      <c r="E53" s="261"/>
      <c r="F53" s="178"/>
      <c r="G53" s="41"/>
      <c r="H53" s="52"/>
      <c r="I53" s="38"/>
      <c r="J53" s="26"/>
      <c r="K53" s="39"/>
      <c r="L53" s="39"/>
      <c r="M53" s="210"/>
      <c r="N53" s="210"/>
    </row>
    <row r="54" spans="1:14" s="25" customFormat="1" ht="30.75" x14ac:dyDescent="0.2">
      <c r="A54" s="262"/>
      <c r="B54" s="195"/>
      <c r="C54" s="45"/>
      <c r="D54" s="46"/>
      <c r="E54" s="266"/>
      <c r="F54" s="181"/>
      <c r="G54" s="49"/>
      <c r="H54" s="181"/>
      <c r="I54" s="49"/>
      <c r="J54" s="43"/>
      <c r="K54" s="55"/>
      <c r="L54" s="55"/>
      <c r="M54" s="211"/>
      <c r="N54" s="211"/>
    </row>
    <row r="55" spans="1:14" s="25" customFormat="1" ht="30.75" x14ac:dyDescent="0.25">
      <c r="A55" s="242">
        <v>11</v>
      </c>
      <c r="B55" s="34" t="s">
        <v>229</v>
      </c>
      <c r="C55" s="35">
        <v>428000</v>
      </c>
      <c r="D55" s="51">
        <v>407768</v>
      </c>
      <c r="E55" s="293" t="s">
        <v>13</v>
      </c>
      <c r="F55" s="178" t="s">
        <v>404</v>
      </c>
      <c r="G55" s="41">
        <v>393406</v>
      </c>
      <c r="H55" s="178" t="s">
        <v>404</v>
      </c>
      <c r="I55" s="41">
        <v>393406</v>
      </c>
      <c r="J55" s="52" t="s">
        <v>19</v>
      </c>
      <c r="K55" s="53" t="s">
        <v>405</v>
      </c>
      <c r="L55" s="53" t="s">
        <v>54</v>
      </c>
      <c r="M55" s="209" t="s">
        <v>209</v>
      </c>
      <c r="N55" s="206"/>
    </row>
    <row r="56" spans="1:14" s="25" customFormat="1" ht="31.5" x14ac:dyDescent="0.2">
      <c r="A56" s="242"/>
      <c r="B56" s="189" t="s">
        <v>402</v>
      </c>
      <c r="C56" s="35"/>
      <c r="D56" s="36"/>
      <c r="E56" s="242"/>
      <c r="F56" s="178"/>
      <c r="G56" s="37"/>
      <c r="H56" s="52"/>
      <c r="I56" s="38"/>
      <c r="J56" s="26"/>
      <c r="K56" s="39">
        <v>44557</v>
      </c>
      <c r="L56" s="39"/>
      <c r="M56" s="207"/>
      <c r="N56" s="207"/>
    </row>
    <row r="57" spans="1:14" s="25" customFormat="1" ht="30.75" x14ac:dyDescent="0.2">
      <c r="A57" s="242"/>
      <c r="B57" s="189" t="s">
        <v>403</v>
      </c>
      <c r="C57" s="35"/>
      <c r="D57" s="36"/>
      <c r="E57" s="261"/>
      <c r="F57" s="178"/>
      <c r="G57" s="41"/>
      <c r="H57" s="52"/>
      <c r="I57" s="38"/>
      <c r="J57" s="26"/>
      <c r="K57" s="39" t="s">
        <v>406</v>
      </c>
      <c r="L57" s="39"/>
      <c r="M57" s="207"/>
      <c r="N57" s="207"/>
    </row>
    <row r="58" spans="1:14" s="25" customFormat="1" ht="30.75" x14ac:dyDescent="0.2">
      <c r="A58" s="242"/>
      <c r="B58" s="190"/>
      <c r="C58" s="35"/>
      <c r="D58" s="36"/>
      <c r="E58" s="261"/>
      <c r="F58" s="178"/>
      <c r="G58" s="41"/>
      <c r="H58" s="52"/>
      <c r="I58" s="38"/>
      <c r="J58" s="26"/>
      <c r="K58" s="39"/>
      <c r="L58" s="39"/>
      <c r="M58" s="207"/>
      <c r="N58" s="207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08"/>
      <c r="N59" s="208"/>
    </row>
    <row r="60" spans="1:14" s="25" customFormat="1" ht="30.75" x14ac:dyDescent="0.25">
      <c r="A60" s="242">
        <v>12</v>
      </c>
      <c r="B60" s="34" t="s">
        <v>229</v>
      </c>
      <c r="C60" s="35">
        <v>499904</v>
      </c>
      <c r="D60" s="51">
        <v>493311</v>
      </c>
      <c r="E60" s="293" t="s">
        <v>13</v>
      </c>
      <c r="F60" s="178" t="s">
        <v>90</v>
      </c>
      <c r="G60" s="41">
        <v>475868</v>
      </c>
      <c r="H60" s="178" t="s">
        <v>90</v>
      </c>
      <c r="I60" s="41">
        <v>475868</v>
      </c>
      <c r="J60" s="52" t="s">
        <v>19</v>
      </c>
      <c r="K60" s="53" t="s">
        <v>410</v>
      </c>
      <c r="L60" s="53" t="s">
        <v>54</v>
      </c>
      <c r="M60" s="209" t="s">
        <v>209</v>
      </c>
      <c r="N60" s="209"/>
    </row>
    <row r="61" spans="1:14" s="25" customFormat="1" ht="31.5" x14ac:dyDescent="0.2">
      <c r="A61" s="242"/>
      <c r="B61" s="189" t="s">
        <v>407</v>
      </c>
      <c r="C61" s="35"/>
      <c r="D61" s="36"/>
      <c r="E61" s="242"/>
      <c r="F61" s="178"/>
      <c r="G61" s="37"/>
      <c r="H61" s="52"/>
      <c r="I61" s="38"/>
      <c r="J61" s="26"/>
      <c r="K61" s="39">
        <v>44558</v>
      </c>
      <c r="L61" s="39"/>
      <c r="M61" s="210"/>
      <c r="N61" s="210"/>
    </row>
    <row r="62" spans="1:14" s="25" customFormat="1" ht="30.75" x14ac:dyDescent="0.2">
      <c r="A62" s="242"/>
      <c r="B62" s="189" t="s">
        <v>408</v>
      </c>
      <c r="C62" s="35"/>
      <c r="D62" s="36"/>
      <c r="E62" s="261"/>
      <c r="F62" s="178"/>
      <c r="G62" s="41"/>
      <c r="H62" s="52"/>
      <c r="I62" s="38"/>
      <c r="J62" s="26"/>
      <c r="K62" s="39" t="s">
        <v>411</v>
      </c>
      <c r="L62" s="39"/>
      <c r="M62" s="210"/>
      <c r="N62" s="210"/>
    </row>
    <row r="63" spans="1:14" s="25" customFormat="1" ht="30.75" x14ac:dyDescent="0.2">
      <c r="A63" s="242"/>
      <c r="B63" s="189" t="s">
        <v>409</v>
      </c>
      <c r="C63" s="35"/>
      <c r="D63" s="36"/>
      <c r="E63" s="261"/>
      <c r="F63" s="178"/>
      <c r="G63" s="41"/>
      <c r="H63" s="52"/>
      <c r="I63" s="38"/>
      <c r="J63" s="26"/>
      <c r="K63" s="39"/>
      <c r="L63" s="39"/>
      <c r="M63" s="210"/>
      <c r="N63" s="210"/>
    </row>
    <row r="64" spans="1:14" s="25" customFormat="1" ht="30.75" x14ac:dyDescent="0.2">
      <c r="A64" s="262"/>
      <c r="B64" s="195"/>
      <c r="C64" s="45"/>
      <c r="D64" s="46"/>
      <c r="E64" s="266"/>
      <c r="F64" s="181"/>
      <c r="G64" s="49"/>
      <c r="H64" s="181"/>
      <c r="I64" s="49"/>
      <c r="J64" s="43"/>
      <c r="K64" s="55"/>
      <c r="L64" s="55"/>
      <c r="M64" s="211"/>
      <c r="N64" s="211"/>
    </row>
    <row r="65" spans="1:14" s="25" customFormat="1" ht="30.75" x14ac:dyDescent="0.25">
      <c r="A65" s="242">
        <v>13</v>
      </c>
      <c r="B65" s="34" t="s">
        <v>229</v>
      </c>
      <c r="C65" s="35">
        <v>2140000</v>
      </c>
      <c r="D65" s="51">
        <v>2139290</v>
      </c>
      <c r="E65" s="293" t="s">
        <v>171</v>
      </c>
      <c r="F65" s="178" t="s">
        <v>207</v>
      </c>
      <c r="G65" s="41">
        <v>2139000</v>
      </c>
      <c r="H65" s="178" t="s">
        <v>115</v>
      </c>
      <c r="I65" s="41">
        <v>2075355</v>
      </c>
      <c r="J65" s="52" t="s">
        <v>48</v>
      </c>
      <c r="K65" s="53" t="s">
        <v>414</v>
      </c>
      <c r="L65" s="53" t="s">
        <v>54</v>
      </c>
      <c r="M65" s="212" t="s">
        <v>209</v>
      </c>
      <c r="N65" s="212"/>
    </row>
    <row r="66" spans="1:14" s="25" customFormat="1" ht="30.75" x14ac:dyDescent="0.2">
      <c r="A66" s="242"/>
      <c r="B66" s="34" t="s">
        <v>412</v>
      </c>
      <c r="C66" s="35"/>
      <c r="D66" s="36"/>
      <c r="E66" s="242"/>
      <c r="F66" s="178" t="s">
        <v>110</v>
      </c>
      <c r="G66" s="37">
        <v>2138000</v>
      </c>
      <c r="H66" s="52"/>
      <c r="I66" s="38"/>
      <c r="J66" s="26"/>
      <c r="K66" s="39">
        <v>44554</v>
      </c>
      <c r="L66" s="39"/>
      <c r="M66" s="213"/>
      <c r="N66" s="213"/>
    </row>
    <row r="67" spans="1:14" s="25" customFormat="1" ht="30.75" x14ac:dyDescent="0.2">
      <c r="A67" s="242"/>
      <c r="B67" s="189" t="s">
        <v>413</v>
      </c>
      <c r="C67" s="35"/>
      <c r="D67" s="36"/>
      <c r="E67" s="261"/>
      <c r="F67" s="178" t="s">
        <v>185</v>
      </c>
      <c r="G67" s="41">
        <v>2139000</v>
      </c>
      <c r="H67" s="52"/>
      <c r="I67" s="38"/>
      <c r="J67" s="26"/>
      <c r="K67" s="39" t="s">
        <v>415</v>
      </c>
      <c r="L67" s="39"/>
      <c r="M67" s="213"/>
      <c r="N67" s="213"/>
    </row>
    <row r="68" spans="1:14" s="25" customFormat="1" ht="30.75" x14ac:dyDescent="0.2">
      <c r="A68" s="242"/>
      <c r="B68" s="189"/>
      <c r="C68" s="35"/>
      <c r="D68" s="36"/>
      <c r="E68" s="261"/>
      <c r="F68" s="178" t="s">
        <v>416</v>
      </c>
      <c r="G68" s="41">
        <v>2139000</v>
      </c>
      <c r="H68" s="52"/>
      <c r="I68" s="38"/>
      <c r="J68" s="26"/>
      <c r="K68" s="39"/>
      <c r="L68" s="39"/>
      <c r="M68" s="213"/>
      <c r="N68" s="213"/>
    </row>
    <row r="69" spans="1:14" s="25" customFormat="1" ht="30.75" x14ac:dyDescent="0.2">
      <c r="A69" s="242"/>
      <c r="B69" s="189"/>
      <c r="C69" s="35"/>
      <c r="D69" s="36"/>
      <c r="E69" s="261"/>
      <c r="F69" s="178" t="s">
        <v>182</v>
      </c>
      <c r="G69" s="41">
        <v>2080000</v>
      </c>
      <c r="H69" s="52"/>
      <c r="I69" s="38"/>
      <c r="J69" s="26"/>
      <c r="K69" s="39"/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 t="s">
        <v>210</v>
      </c>
      <c r="G70" s="41">
        <v>2138000</v>
      </c>
      <c r="H70" s="52"/>
      <c r="I70" s="38"/>
      <c r="J70" s="26"/>
      <c r="K70" s="39"/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14</v>
      </c>
      <c r="B72" s="34" t="s">
        <v>229</v>
      </c>
      <c r="C72" s="35">
        <v>2140000</v>
      </c>
      <c r="D72" s="51">
        <v>2137564</v>
      </c>
      <c r="E72" s="293" t="s">
        <v>171</v>
      </c>
      <c r="F72" s="178" t="s">
        <v>419</v>
      </c>
      <c r="G72" s="41">
        <v>2137000</v>
      </c>
      <c r="H72" s="178" t="s">
        <v>422</v>
      </c>
      <c r="I72" s="41">
        <v>2073463</v>
      </c>
      <c r="J72" s="52" t="s">
        <v>48</v>
      </c>
      <c r="K72" s="53" t="s">
        <v>423</v>
      </c>
      <c r="L72" s="53" t="s">
        <v>58</v>
      </c>
      <c r="M72" s="203" t="s">
        <v>209</v>
      </c>
      <c r="N72" s="203"/>
    </row>
    <row r="73" spans="1:14" s="25" customFormat="1" ht="37.5" customHeight="1" x14ac:dyDescent="0.25">
      <c r="A73" s="242"/>
      <c r="B73" s="34" t="s">
        <v>417</v>
      </c>
      <c r="C73" s="35"/>
      <c r="D73" s="51"/>
      <c r="E73" s="261"/>
      <c r="F73" s="178" t="s">
        <v>420</v>
      </c>
      <c r="G73" s="41">
        <v>2136500</v>
      </c>
      <c r="H73" s="178"/>
      <c r="I73" s="83"/>
      <c r="J73" s="26"/>
      <c r="K73" s="39">
        <v>44554</v>
      </c>
      <c r="L73" s="53"/>
      <c r="M73" s="204"/>
      <c r="N73" s="204"/>
    </row>
    <row r="74" spans="1:14" s="25" customFormat="1" ht="37.5" customHeight="1" x14ac:dyDescent="0.25">
      <c r="A74" s="242"/>
      <c r="B74" s="189" t="s">
        <v>418</v>
      </c>
      <c r="C74" s="35"/>
      <c r="D74" s="51"/>
      <c r="E74" s="261"/>
      <c r="F74" s="178" t="s">
        <v>421</v>
      </c>
      <c r="G74" s="41">
        <v>2120000</v>
      </c>
      <c r="H74" s="178"/>
      <c r="I74" s="83"/>
      <c r="J74" s="26"/>
      <c r="K74" s="39" t="s">
        <v>424</v>
      </c>
      <c r="L74" s="53"/>
      <c r="M74" s="204"/>
      <c r="N74" s="204"/>
    </row>
    <row r="75" spans="1:14" s="25" customFormat="1" ht="30.75" x14ac:dyDescent="0.2">
      <c r="A75" s="242"/>
      <c r="B75" s="189"/>
      <c r="C75" s="35"/>
      <c r="D75" s="36"/>
      <c r="E75" s="242"/>
      <c r="F75" s="178" t="s">
        <v>184</v>
      </c>
      <c r="G75" s="37">
        <v>2130000</v>
      </c>
      <c r="H75" s="52"/>
      <c r="I75" s="38"/>
      <c r="J75" s="26"/>
      <c r="K75" s="39"/>
      <c r="L75" s="39"/>
      <c r="M75" s="204"/>
      <c r="N75" s="204"/>
    </row>
    <row r="76" spans="1:14" s="25" customFormat="1" ht="30.75" x14ac:dyDescent="0.2">
      <c r="A76" s="242"/>
      <c r="B76" s="189"/>
      <c r="C76" s="35"/>
      <c r="D76" s="36"/>
      <c r="E76" s="261"/>
      <c r="F76" s="178" t="s">
        <v>197</v>
      </c>
      <c r="G76" s="41">
        <v>2137000</v>
      </c>
      <c r="H76" s="52"/>
      <c r="I76" s="38"/>
      <c r="J76" s="26"/>
      <c r="K76" s="39"/>
      <c r="L76" s="39"/>
      <c r="M76" s="204"/>
      <c r="N76" s="204"/>
    </row>
    <row r="77" spans="1:14" s="25" customFormat="1" ht="30.75" x14ac:dyDescent="0.2">
      <c r="A77" s="262"/>
      <c r="B77" s="195"/>
      <c r="C77" s="45"/>
      <c r="D77" s="46"/>
      <c r="E77" s="266"/>
      <c r="F77" s="180" t="s">
        <v>139</v>
      </c>
      <c r="G77" s="49">
        <v>2137400</v>
      </c>
      <c r="H77" s="181"/>
      <c r="I77" s="49"/>
      <c r="J77" s="43"/>
      <c r="K77" s="55"/>
      <c r="L77" s="55"/>
      <c r="M77" s="205"/>
      <c r="N77" s="205"/>
    </row>
    <row r="78" spans="1:14" s="25" customFormat="1" ht="31.5" x14ac:dyDescent="0.2">
      <c r="A78" s="282">
        <v>15</v>
      </c>
      <c r="B78" s="196" t="s">
        <v>425</v>
      </c>
      <c r="C78" s="28">
        <v>7999962</v>
      </c>
      <c r="D78" s="28">
        <v>7999962</v>
      </c>
      <c r="E78" s="294" t="s">
        <v>330</v>
      </c>
      <c r="F78" s="239" t="s">
        <v>427</v>
      </c>
      <c r="G78" s="41">
        <v>7200000</v>
      </c>
      <c r="H78" s="240" t="s">
        <v>208</v>
      </c>
      <c r="I78" s="297">
        <v>7759000</v>
      </c>
      <c r="J78" s="52" t="s">
        <v>48</v>
      </c>
      <c r="K78" s="82" t="s">
        <v>428</v>
      </c>
      <c r="L78" s="82" t="s">
        <v>53</v>
      </c>
      <c r="M78" s="206" t="s">
        <v>209</v>
      </c>
      <c r="N78" s="206"/>
    </row>
    <row r="79" spans="1:14" s="25" customFormat="1" ht="30.75" x14ac:dyDescent="0.2">
      <c r="A79" s="242"/>
      <c r="B79" s="197" t="s">
        <v>277</v>
      </c>
      <c r="C79" s="35"/>
      <c r="D79" s="36"/>
      <c r="E79" s="295" t="s">
        <v>299</v>
      </c>
      <c r="F79" s="240" t="s">
        <v>208</v>
      </c>
      <c r="G79" s="38">
        <v>7759000</v>
      </c>
      <c r="H79" s="52"/>
      <c r="I79" s="38"/>
      <c r="J79" s="26" t="s">
        <v>175</v>
      </c>
      <c r="K79" s="39">
        <v>44551</v>
      </c>
      <c r="L79" s="39"/>
      <c r="M79" s="207"/>
      <c r="N79" s="207"/>
    </row>
    <row r="80" spans="1:14" s="25" customFormat="1" ht="30.75" x14ac:dyDescent="0.2">
      <c r="A80" s="242"/>
      <c r="B80" s="197" t="s">
        <v>426</v>
      </c>
      <c r="C80" s="35"/>
      <c r="D80" s="36"/>
      <c r="E80" s="261"/>
      <c r="F80" s="240"/>
      <c r="G80" s="38"/>
      <c r="H80" s="52"/>
      <c r="I80" s="38"/>
      <c r="J80" s="26"/>
      <c r="K80" s="39" t="s">
        <v>429</v>
      </c>
      <c r="L80" s="39"/>
      <c r="M80" s="207"/>
      <c r="N80" s="207"/>
    </row>
    <row r="81" spans="1:14" s="25" customFormat="1" ht="30.75" x14ac:dyDescent="0.2">
      <c r="A81" s="262"/>
      <c r="B81" s="195"/>
      <c r="C81" s="45"/>
      <c r="D81" s="46"/>
      <c r="E81" s="266"/>
      <c r="F81" s="181"/>
      <c r="G81" s="49"/>
      <c r="H81" s="181"/>
      <c r="I81" s="49"/>
      <c r="J81" s="43"/>
      <c r="K81" s="55"/>
      <c r="L81" s="55"/>
      <c r="M81" s="208"/>
      <c r="N81" s="208"/>
    </row>
    <row r="82" spans="1:14" s="25" customFormat="1" ht="30.75" hidden="1" x14ac:dyDescent="0.25">
      <c r="A82" s="242">
        <v>17</v>
      </c>
      <c r="B82" s="189" t="s">
        <v>305</v>
      </c>
      <c r="C82" s="35"/>
      <c r="D82" s="51"/>
      <c r="E82" s="293" t="s">
        <v>13</v>
      </c>
      <c r="F82" s="178"/>
      <c r="G82" s="41"/>
      <c r="H82" s="178"/>
      <c r="I82" s="41"/>
      <c r="J82" s="52" t="s">
        <v>19</v>
      </c>
      <c r="K82" s="53"/>
      <c r="L82" s="53"/>
      <c r="M82" s="200" t="s">
        <v>209</v>
      </c>
      <c r="N82" s="200"/>
    </row>
    <row r="83" spans="1:14" s="25" customFormat="1" ht="30.75" hidden="1" x14ac:dyDescent="0.2">
      <c r="A83" s="242"/>
      <c r="B83" s="189"/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1"/>
      <c r="N83" s="201"/>
    </row>
    <row r="84" spans="1:14" s="25" customFormat="1" ht="30.75" hidden="1" x14ac:dyDescent="0.2">
      <c r="A84" s="242"/>
      <c r="B84" s="189"/>
      <c r="C84" s="35"/>
      <c r="D84" s="36"/>
      <c r="E84" s="261"/>
      <c r="F84" s="178"/>
      <c r="G84" s="41"/>
      <c r="H84" s="52"/>
      <c r="I84" s="38"/>
      <c r="J84" s="26"/>
      <c r="K84" s="39"/>
      <c r="L84" s="39"/>
      <c r="M84" s="201"/>
      <c r="N84" s="201"/>
    </row>
    <row r="85" spans="1:14" s="25" customFormat="1" ht="30.75" hidden="1" x14ac:dyDescent="0.2">
      <c r="A85" s="242"/>
      <c r="B85" s="189"/>
      <c r="C85" s="35"/>
      <c r="D85" s="36"/>
      <c r="E85" s="261"/>
      <c r="F85" s="178"/>
      <c r="G85" s="83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62"/>
      <c r="B86" s="195"/>
      <c r="C86" s="45"/>
      <c r="D86" s="46"/>
      <c r="E86" s="266"/>
      <c r="F86" s="181"/>
      <c r="G86" s="49"/>
      <c r="H86" s="181"/>
      <c r="I86" s="49"/>
      <c r="J86" s="43"/>
      <c r="K86" s="55"/>
      <c r="L86" s="55"/>
      <c r="M86" s="202"/>
      <c r="N86" s="202"/>
    </row>
    <row r="87" spans="1:14" s="25" customFormat="1" ht="30.75" hidden="1" x14ac:dyDescent="0.25">
      <c r="A87" s="282">
        <v>18</v>
      </c>
      <c r="B87" s="34" t="s">
        <v>229</v>
      </c>
      <c r="C87" s="35"/>
      <c r="D87" s="51"/>
      <c r="E87" s="293" t="s">
        <v>13</v>
      </c>
      <c r="F87" s="178"/>
      <c r="G87" s="41"/>
      <c r="H87" s="178"/>
      <c r="I87" s="41"/>
      <c r="J87" s="52" t="s">
        <v>19</v>
      </c>
      <c r="K87" s="53"/>
      <c r="L87" s="53"/>
      <c r="M87" s="200" t="s">
        <v>209</v>
      </c>
      <c r="N87" s="200"/>
    </row>
    <row r="88" spans="1:14" s="25" customFormat="1" ht="30.75" hidden="1" x14ac:dyDescent="0.2">
      <c r="A88" s="242"/>
      <c r="B88" s="34"/>
      <c r="C88" s="35"/>
      <c r="D88" s="36"/>
      <c r="E88" s="242"/>
      <c r="F88" s="178"/>
      <c r="G88" s="37"/>
      <c r="H88" s="52"/>
      <c r="I88" s="38"/>
      <c r="J88" s="26"/>
      <c r="K88" s="39"/>
      <c r="L88" s="39"/>
      <c r="M88" s="201"/>
      <c r="N88" s="201"/>
    </row>
    <row r="89" spans="1:14" s="25" customFormat="1" ht="30.75" hidden="1" x14ac:dyDescent="0.2">
      <c r="A89" s="242"/>
      <c r="B89" s="189"/>
      <c r="C89" s="35"/>
      <c r="D89" s="36"/>
      <c r="E89" s="261"/>
      <c r="F89" s="178"/>
      <c r="G89" s="221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195"/>
      <c r="C90" s="45"/>
      <c r="D90" s="46"/>
      <c r="E90" s="266"/>
      <c r="F90" s="181"/>
      <c r="G90" s="49"/>
      <c r="H90" s="181"/>
      <c r="I90" s="49"/>
      <c r="J90" s="43"/>
      <c r="K90" s="55"/>
      <c r="L90" s="55"/>
      <c r="M90" s="202"/>
      <c r="N90" s="202"/>
    </row>
    <row r="91" spans="1:14" s="25" customFormat="1" ht="30.75" hidden="1" x14ac:dyDescent="0.25">
      <c r="A91" s="282">
        <v>19</v>
      </c>
      <c r="B91" s="198" t="s">
        <v>316</v>
      </c>
      <c r="C91" s="28"/>
      <c r="D91" s="29"/>
      <c r="E91" s="289" t="s">
        <v>13</v>
      </c>
      <c r="F91" s="179"/>
      <c r="G91" s="31"/>
      <c r="H91" s="179"/>
      <c r="I91" s="31"/>
      <c r="J91" s="32" t="s">
        <v>19</v>
      </c>
      <c r="K91" s="33"/>
      <c r="L91" s="33"/>
      <c r="M91" s="200" t="s">
        <v>209</v>
      </c>
      <c r="N91" s="200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1"/>
      <c r="N93" s="201"/>
    </row>
    <row r="94" spans="1:14" s="25" customFormat="1" ht="30.75" hidden="1" x14ac:dyDescent="0.2">
      <c r="A94" s="242"/>
      <c r="B94" s="190"/>
      <c r="C94" s="35"/>
      <c r="D94" s="36"/>
      <c r="E94" s="261"/>
      <c r="F94" s="178"/>
      <c r="G94" s="41"/>
      <c r="H94" s="52"/>
      <c r="I94" s="38"/>
      <c r="J94" s="26"/>
      <c r="K94" s="39"/>
      <c r="L94" s="39"/>
      <c r="M94" s="201"/>
      <c r="N94" s="201"/>
    </row>
    <row r="95" spans="1:14" s="25" customFormat="1" ht="30.75" hidden="1" x14ac:dyDescent="0.2">
      <c r="A95" s="262"/>
      <c r="B95" s="195"/>
      <c r="C95" s="45"/>
      <c r="D95" s="46"/>
      <c r="E95" s="266"/>
      <c r="F95" s="181"/>
      <c r="G95" s="49"/>
      <c r="H95" s="181"/>
      <c r="I95" s="49"/>
      <c r="J95" s="43"/>
      <c r="K95" s="55"/>
      <c r="L95" s="55"/>
      <c r="M95" s="202"/>
      <c r="N95" s="202"/>
    </row>
    <row r="96" spans="1:14" s="25" customFormat="1" ht="30.75" hidden="1" x14ac:dyDescent="0.2">
      <c r="A96" s="242">
        <v>20</v>
      </c>
      <c r="B96" s="197" t="s">
        <v>320</v>
      </c>
      <c r="C96" s="35"/>
      <c r="D96" s="36"/>
      <c r="E96" s="289" t="s">
        <v>13</v>
      </c>
      <c r="F96" s="179"/>
      <c r="G96" s="38"/>
      <c r="H96" s="179"/>
      <c r="I96" s="38"/>
      <c r="J96" s="32" t="s">
        <v>19</v>
      </c>
      <c r="K96" s="241"/>
      <c r="L96" s="241"/>
      <c r="M96" s="201" t="s">
        <v>209</v>
      </c>
      <c r="N96" s="201"/>
    </row>
    <row r="97" spans="1:14" s="25" customFormat="1" ht="30.75" hidden="1" x14ac:dyDescent="0.2">
      <c r="A97" s="242"/>
      <c r="B97" s="197"/>
      <c r="C97" s="35"/>
      <c r="D97" s="36"/>
      <c r="E97" s="261"/>
      <c r="F97" s="52"/>
      <c r="G97" s="38"/>
      <c r="H97" s="52"/>
      <c r="I97" s="38"/>
      <c r="J97" s="26"/>
      <c r="K97" s="39"/>
      <c r="L97" s="241"/>
      <c r="M97" s="201"/>
      <c r="N97" s="201"/>
    </row>
    <row r="98" spans="1:14" s="25" customFormat="1" ht="30.75" hidden="1" x14ac:dyDescent="0.2">
      <c r="A98" s="242"/>
      <c r="B98" s="197"/>
      <c r="C98" s="35"/>
      <c r="D98" s="36"/>
      <c r="E98" s="261"/>
      <c r="F98" s="52"/>
      <c r="G98" s="38"/>
      <c r="H98" s="52"/>
      <c r="I98" s="38"/>
      <c r="J98" s="26"/>
      <c r="K98" s="39"/>
      <c r="L98" s="241"/>
      <c r="M98" s="201"/>
      <c r="N98" s="201"/>
    </row>
    <row r="99" spans="1:14" s="25" customFormat="1" ht="30.75" hidden="1" x14ac:dyDescent="0.2">
      <c r="A99" s="262"/>
      <c r="B99" s="195"/>
      <c r="C99" s="45"/>
      <c r="D99" s="46"/>
      <c r="E99" s="266"/>
      <c r="F99" s="181"/>
      <c r="G99" s="49"/>
      <c r="H99" s="181"/>
      <c r="I99" s="49"/>
      <c r="J99" s="43"/>
      <c r="K99" s="55"/>
      <c r="L99" s="55"/>
      <c r="M99" s="202"/>
      <c r="N99" s="202"/>
    </row>
    <row r="100" spans="1:14" s="25" customFormat="1" ht="30.75" hidden="1" x14ac:dyDescent="0.25">
      <c r="A100" s="242">
        <v>21</v>
      </c>
      <c r="B100" s="189" t="s">
        <v>324</v>
      </c>
      <c r="C100" s="35"/>
      <c r="D100" s="51"/>
      <c r="E100" s="293" t="s">
        <v>13</v>
      </c>
      <c r="F100" s="178"/>
      <c r="G100" s="41"/>
      <c r="H100" s="178"/>
      <c r="I100" s="41"/>
      <c r="J100" s="52" t="s">
        <v>19</v>
      </c>
      <c r="K100" s="53"/>
      <c r="L100" s="53"/>
      <c r="M100" s="201" t="s">
        <v>209</v>
      </c>
      <c r="N100" s="201"/>
    </row>
    <row r="101" spans="1:14" s="25" customFormat="1" ht="30.75" hidden="1" x14ac:dyDescent="0.2">
      <c r="A101" s="242"/>
      <c r="B101" s="189"/>
      <c r="C101" s="35"/>
      <c r="D101" s="36"/>
      <c r="E101" s="242"/>
      <c r="F101" s="178"/>
      <c r="G101" s="37"/>
      <c r="H101" s="52"/>
      <c r="I101" s="38"/>
      <c r="J101" s="26"/>
      <c r="K101" s="39"/>
      <c r="L101" s="39"/>
      <c r="M101" s="201"/>
      <c r="N101" s="201"/>
    </row>
    <row r="102" spans="1:14" s="25" customFormat="1" ht="30.75" hidden="1" x14ac:dyDescent="0.2">
      <c r="A102" s="242"/>
      <c r="B102" s="189"/>
      <c r="C102" s="35"/>
      <c r="D102" s="36"/>
      <c r="E102" s="261"/>
      <c r="F102" s="178"/>
      <c r="G102" s="41"/>
      <c r="H102" s="52"/>
      <c r="I102" s="38"/>
      <c r="J102" s="26"/>
      <c r="K102" s="39"/>
      <c r="L102" s="39"/>
      <c r="M102" s="201"/>
      <c r="N102" s="201"/>
    </row>
    <row r="103" spans="1:14" s="25" customFormat="1" ht="30.75" hidden="1" x14ac:dyDescent="0.2">
      <c r="A103" s="262"/>
      <c r="B103" s="195"/>
      <c r="C103" s="45"/>
      <c r="D103" s="46"/>
      <c r="E103" s="266"/>
      <c r="F103" s="181"/>
      <c r="G103" s="49"/>
      <c r="H103" s="181"/>
      <c r="I103" s="49"/>
      <c r="J103" s="43"/>
      <c r="K103" s="55"/>
      <c r="L103" s="55"/>
      <c r="M103" s="202"/>
      <c r="N103" s="202"/>
    </row>
    <row r="104" spans="1:14" s="25" customFormat="1" ht="30.75" hidden="1" x14ac:dyDescent="0.25">
      <c r="A104" s="282">
        <v>22</v>
      </c>
      <c r="B104" s="189" t="s">
        <v>324</v>
      </c>
      <c r="C104" s="35"/>
      <c r="D104" s="51"/>
      <c r="E104" s="293" t="s">
        <v>13</v>
      </c>
      <c r="F104" s="178"/>
      <c r="G104" s="41"/>
      <c r="H104" s="178"/>
      <c r="I104" s="41"/>
      <c r="J104" s="52" t="s">
        <v>19</v>
      </c>
      <c r="K104" s="53"/>
      <c r="L104" s="53"/>
      <c r="M104" s="200" t="s">
        <v>209</v>
      </c>
      <c r="N104" s="200"/>
    </row>
    <row r="105" spans="1:14" s="25" customFormat="1" ht="30.75" hidden="1" x14ac:dyDescent="0.2">
      <c r="A105" s="242"/>
      <c r="B105" s="189"/>
      <c r="C105" s="35"/>
      <c r="D105" s="36"/>
      <c r="E105" s="242"/>
      <c r="F105" s="178"/>
      <c r="G105" s="37"/>
      <c r="H105" s="52"/>
      <c r="I105" s="38"/>
      <c r="J105" s="26"/>
      <c r="K105" s="39"/>
      <c r="L105" s="39"/>
      <c r="M105" s="201"/>
      <c r="N105" s="201"/>
    </row>
    <row r="106" spans="1:14" s="25" customFormat="1" ht="30.75" hidden="1" x14ac:dyDescent="0.2">
      <c r="A106" s="242"/>
      <c r="B106" s="189"/>
      <c r="C106" s="35"/>
      <c r="D106" s="36"/>
      <c r="E106" s="261"/>
      <c r="F106" s="178"/>
      <c r="G106" s="41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>
        <v>23</v>
      </c>
      <c r="B108" s="189" t="s">
        <v>324</v>
      </c>
      <c r="C108" s="35"/>
      <c r="D108" s="51"/>
      <c r="E108" s="261" t="s">
        <v>171</v>
      </c>
      <c r="F108" s="178"/>
      <c r="G108" s="41"/>
      <c r="H108" s="178"/>
      <c r="I108" s="41"/>
      <c r="J108" s="250" t="s">
        <v>48</v>
      </c>
      <c r="K108" s="53"/>
      <c r="L108" s="53"/>
      <c r="M108" s="200" t="s">
        <v>209</v>
      </c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42"/>
      <c r="B110" s="189"/>
      <c r="C110" s="35"/>
      <c r="D110" s="36"/>
      <c r="E110" s="261"/>
      <c r="F110" s="178"/>
      <c r="G110" s="37"/>
      <c r="H110" s="52"/>
      <c r="I110" s="38"/>
      <c r="J110" s="26"/>
      <c r="K110" s="39"/>
      <c r="L110" s="39"/>
      <c r="M110" s="201"/>
      <c r="N110" s="201"/>
    </row>
    <row r="111" spans="1:14" s="25" customFormat="1" ht="30.75" hidden="1" x14ac:dyDescent="0.2">
      <c r="A111" s="242"/>
      <c r="B111" s="190"/>
      <c r="C111" s="35"/>
      <c r="D111" s="36"/>
      <c r="E111" s="261"/>
      <c r="F111" s="178"/>
      <c r="G111" s="41"/>
      <c r="H111" s="52"/>
      <c r="I111" s="38"/>
      <c r="J111" s="26"/>
      <c r="K111" s="39"/>
      <c r="L111" s="39"/>
      <c r="M111" s="201"/>
      <c r="N111" s="201"/>
    </row>
    <row r="112" spans="1:14" s="25" customFormat="1" ht="30.75" hidden="1" x14ac:dyDescent="0.2">
      <c r="A112" s="242"/>
      <c r="B112" s="190"/>
      <c r="C112" s="35"/>
      <c r="D112" s="36"/>
      <c r="E112" s="261"/>
      <c r="F112" s="178"/>
      <c r="G112" s="83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42"/>
      <c r="B113" s="190"/>
      <c r="C113" s="35"/>
      <c r="D113" s="36"/>
      <c r="E113" s="261"/>
      <c r="F113" s="178"/>
      <c r="G113" s="83"/>
      <c r="H113" s="52"/>
      <c r="I113" s="38"/>
      <c r="J113" s="26"/>
      <c r="K113" s="39"/>
      <c r="L113" s="39"/>
      <c r="M113" s="201"/>
      <c r="N113" s="201"/>
    </row>
    <row r="114" spans="1:14" s="25" customFormat="1" ht="30.75" hidden="1" x14ac:dyDescent="0.2">
      <c r="A114" s="262"/>
      <c r="B114" s="195"/>
      <c r="C114" s="45"/>
      <c r="D114" s="46"/>
      <c r="E114" s="266"/>
      <c r="F114" s="181"/>
      <c r="G114" s="49"/>
      <c r="H114" s="181"/>
      <c r="I114" s="49"/>
      <c r="J114" s="43"/>
      <c r="K114" s="55"/>
      <c r="L114" s="55"/>
      <c r="M114" s="202"/>
      <c r="N114" s="202"/>
    </row>
    <row r="115" spans="1:14" s="25" customFormat="1" ht="30.75" hidden="1" x14ac:dyDescent="0.25">
      <c r="A115" s="282">
        <v>24</v>
      </c>
      <c r="B115" s="189" t="s">
        <v>339</v>
      </c>
      <c r="C115" s="35"/>
      <c r="D115" s="51"/>
      <c r="E115" s="261" t="s">
        <v>342</v>
      </c>
      <c r="F115" s="178"/>
      <c r="G115" s="41"/>
      <c r="H115" s="178"/>
      <c r="I115" s="37"/>
      <c r="J115" s="52" t="s">
        <v>48</v>
      </c>
      <c r="K115" s="53"/>
      <c r="L115" s="53"/>
      <c r="M115" s="200" t="s">
        <v>209</v>
      </c>
      <c r="N115" s="200"/>
    </row>
    <row r="116" spans="1:14" s="25" customFormat="1" ht="30.75" hidden="1" x14ac:dyDescent="0.2">
      <c r="A116" s="242"/>
      <c r="B116" s="189"/>
      <c r="C116" s="35"/>
      <c r="D116" s="36"/>
      <c r="E116" s="242" t="s">
        <v>343</v>
      </c>
      <c r="F116" s="178"/>
      <c r="G116" s="37"/>
      <c r="H116" s="52"/>
      <c r="I116" s="38"/>
      <c r="J116" s="26" t="s">
        <v>175</v>
      </c>
      <c r="K116" s="39"/>
      <c r="L116" s="39"/>
      <c r="M116" s="201"/>
      <c r="N116" s="201"/>
    </row>
    <row r="117" spans="1:14" s="25" customFormat="1" ht="30.75" hidden="1" x14ac:dyDescent="0.2">
      <c r="A117" s="242"/>
      <c r="B117" s="189"/>
      <c r="C117" s="35"/>
      <c r="D117" s="36"/>
      <c r="E117" s="261" t="s">
        <v>299</v>
      </c>
      <c r="F117" s="178"/>
      <c r="G117" s="41"/>
      <c r="H117" s="52"/>
      <c r="I117" s="38"/>
      <c r="J117" s="26"/>
      <c r="K117" s="39"/>
      <c r="L117" s="39"/>
      <c r="M117" s="201"/>
      <c r="N117" s="201"/>
    </row>
    <row r="118" spans="1:14" s="25" customFormat="1" ht="30.75" hidden="1" x14ac:dyDescent="0.2">
      <c r="A118" s="262"/>
      <c r="B118" s="195"/>
      <c r="C118" s="45"/>
      <c r="D118" s="46"/>
      <c r="E118" s="266"/>
      <c r="F118" s="181"/>
      <c r="G118" s="49"/>
      <c r="H118" s="181"/>
      <c r="I118" s="49"/>
      <c r="J118" s="43"/>
      <c r="K118" s="55"/>
      <c r="L118" s="55"/>
      <c r="M118" s="202"/>
      <c r="N118" s="202"/>
    </row>
    <row r="119" spans="1:14" s="25" customFormat="1" ht="30.75" hidden="1" x14ac:dyDescent="0.25">
      <c r="A119" s="282">
        <v>25</v>
      </c>
      <c r="B119" s="189" t="s">
        <v>324</v>
      </c>
      <c r="C119" s="35"/>
      <c r="D119" s="51"/>
      <c r="E119" s="293" t="s">
        <v>13</v>
      </c>
      <c r="F119" s="178"/>
      <c r="G119" s="41"/>
      <c r="H119" s="178"/>
      <c r="I119" s="41"/>
      <c r="J119" s="52" t="s">
        <v>19</v>
      </c>
      <c r="K119" s="53"/>
      <c r="L119" s="53"/>
      <c r="M119" s="200" t="s">
        <v>209</v>
      </c>
      <c r="N119" s="200"/>
    </row>
    <row r="120" spans="1:14" s="25" customFormat="1" ht="30.75" hidden="1" x14ac:dyDescent="0.2">
      <c r="A120" s="242"/>
      <c r="B120" s="189"/>
      <c r="C120" s="35"/>
      <c r="D120" s="36"/>
      <c r="E120" s="242"/>
      <c r="F120" s="178"/>
      <c r="G120" s="37"/>
      <c r="H120" s="52"/>
      <c r="I120" s="38"/>
      <c r="J120" s="26"/>
      <c r="K120" s="39"/>
      <c r="L120" s="39"/>
      <c r="M120" s="201"/>
      <c r="N120" s="201"/>
    </row>
    <row r="121" spans="1:14" s="25" customFormat="1" ht="30.75" hidden="1" x14ac:dyDescent="0.2">
      <c r="A121" s="242"/>
      <c r="B121" s="189"/>
      <c r="C121" s="35"/>
      <c r="D121" s="36"/>
      <c r="E121" s="261"/>
      <c r="F121" s="178"/>
      <c r="G121" s="41"/>
      <c r="H121" s="52"/>
      <c r="I121" s="38"/>
      <c r="J121" s="26"/>
      <c r="K121" s="39"/>
      <c r="L121" s="39"/>
      <c r="M121" s="201"/>
      <c r="N121" s="201"/>
    </row>
    <row r="122" spans="1:14" s="25" customFormat="1" ht="30.75" hidden="1" x14ac:dyDescent="0.2">
      <c r="A122" s="262"/>
      <c r="B122" s="195"/>
      <c r="C122" s="45"/>
      <c r="D122" s="46"/>
      <c r="E122" s="266"/>
      <c r="F122" s="181"/>
      <c r="G122" s="49"/>
      <c r="H122" s="181"/>
      <c r="I122" s="49"/>
      <c r="J122" s="43"/>
      <c r="K122" s="55"/>
      <c r="L122" s="55"/>
      <c r="M122" s="202"/>
      <c r="N122" s="202"/>
    </row>
    <row r="123" spans="1:14" ht="21.75" thickBot="1" x14ac:dyDescent="0.25">
      <c r="C123" s="177">
        <f>SUM(C8:C122)</f>
        <v>30692682.5</v>
      </c>
      <c r="I123" s="177">
        <f>SUM(I8:I122)</f>
        <v>29379175.5</v>
      </c>
    </row>
    <row r="124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C52C7-C96B-4130-8CA6-82122BEA3B35}">
          <x14:formula1>
            <xm:f>ชื่อหมวด!$B$2:$B$24</xm:f>
          </x14:formula1>
          <xm:sqref>L8:L122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68A-C97A-4BC0-967D-467C51CE938E}">
  <dimension ref="A1:N116"/>
  <sheetViews>
    <sheetView zoomScaleNormal="100" workbookViewId="0">
      <pane xSplit="4" ySplit="7" topLeftCell="J54" activePane="bottomRight" state="frozen"/>
      <selection pane="topRight" activeCell="E1" sqref="E1"/>
      <selection pane="bottomLeft" activeCell="A8" sqref="A8"/>
      <selection pane="bottomRight" activeCell="K60" sqref="K60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328"/>
      <c r="N1" s="215" t="s">
        <v>60</v>
      </c>
    </row>
    <row r="2" spans="1:14" x14ac:dyDescent="0.2">
      <c r="A2" s="539" t="s">
        <v>546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39" t="s">
        <v>62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</row>
    <row r="4" spans="1:14" x14ac:dyDescent="0.2">
      <c r="A4" s="545" t="s">
        <v>544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46" t="s">
        <v>433</v>
      </c>
      <c r="B6" s="535" t="s">
        <v>64</v>
      </c>
      <c r="C6" s="532" t="s">
        <v>65</v>
      </c>
      <c r="D6" s="534" t="s">
        <v>66</v>
      </c>
      <c r="E6" s="541" t="s">
        <v>4</v>
      </c>
      <c r="F6" s="534" t="s">
        <v>5</v>
      </c>
      <c r="G6" s="534"/>
      <c r="H6" s="534" t="s">
        <v>67</v>
      </c>
      <c r="I6" s="534"/>
      <c r="J6" s="537" t="s">
        <v>68</v>
      </c>
      <c r="K6" s="532" t="s">
        <v>8</v>
      </c>
      <c r="L6" s="542" t="s">
        <v>20</v>
      </c>
      <c r="M6" s="543" t="s">
        <v>203</v>
      </c>
      <c r="N6" s="544"/>
    </row>
    <row r="7" spans="1:14" s="25" customFormat="1" ht="54.75" customHeight="1" x14ac:dyDescent="0.2">
      <c r="A7" s="546"/>
      <c r="B7" s="536"/>
      <c r="C7" s="532"/>
      <c r="D7" s="534"/>
      <c r="E7" s="541"/>
      <c r="F7" s="329" t="s">
        <v>9</v>
      </c>
      <c r="G7" s="219" t="s">
        <v>69</v>
      </c>
      <c r="H7" s="327" t="s">
        <v>10</v>
      </c>
      <c r="I7" s="326" t="s">
        <v>70</v>
      </c>
      <c r="J7" s="538"/>
      <c r="K7" s="532"/>
      <c r="L7" s="542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432</v>
      </c>
      <c r="C8" s="244">
        <v>417300</v>
      </c>
      <c r="D8" s="245">
        <v>369604</v>
      </c>
      <c r="E8" s="246" t="s">
        <v>13</v>
      </c>
      <c r="F8" s="287" t="s">
        <v>142</v>
      </c>
      <c r="G8" s="247">
        <v>356822</v>
      </c>
      <c r="H8" s="287" t="s">
        <v>142</v>
      </c>
      <c r="I8" s="247">
        <v>356822</v>
      </c>
      <c r="J8" s="250" t="s">
        <v>19</v>
      </c>
      <c r="K8" s="33" t="s">
        <v>437</v>
      </c>
      <c r="L8" s="33" t="s">
        <v>54</v>
      </c>
      <c r="M8" s="251" t="s">
        <v>209</v>
      </c>
      <c r="N8" s="251"/>
    </row>
    <row r="9" spans="1:14" s="252" customFormat="1" ht="30.75" x14ac:dyDescent="0.2">
      <c r="A9" s="242"/>
      <c r="B9" s="253" t="s">
        <v>435</v>
      </c>
      <c r="C9" s="254"/>
      <c r="D9" s="255"/>
      <c r="E9" s="242"/>
      <c r="F9" s="248"/>
      <c r="G9" s="256"/>
      <c r="H9" s="257"/>
      <c r="I9" s="258"/>
      <c r="J9" s="242"/>
      <c r="K9" s="259">
        <v>44567</v>
      </c>
      <c r="L9" s="259"/>
      <c r="M9" s="260"/>
      <c r="N9" s="260"/>
    </row>
    <row r="10" spans="1:14" s="252" customFormat="1" ht="30.75" x14ac:dyDescent="0.2">
      <c r="A10" s="242"/>
      <c r="B10" s="253" t="s">
        <v>436</v>
      </c>
      <c r="C10" s="254"/>
      <c r="D10" s="255"/>
      <c r="E10" s="261"/>
      <c r="F10" s="248"/>
      <c r="G10" s="249"/>
      <c r="H10" s="257"/>
      <c r="I10" s="258"/>
      <c r="J10" s="242"/>
      <c r="K10" s="330" t="s">
        <v>438</v>
      </c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/>
      <c r="G11" s="249"/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62"/>
      <c r="B12" s="263"/>
      <c r="C12" s="264"/>
      <c r="D12" s="265"/>
      <c r="E12" s="266"/>
      <c r="F12" s="267"/>
      <c r="G12" s="268"/>
      <c r="H12" s="269"/>
      <c r="I12" s="270"/>
      <c r="J12" s="262"/>
      <c r="K12" s="271"/>
      <c r="L12" s="271"/>
      <c r="M12" s="272"/>
      <c r="N12" s="272"/>
    </row>
    <row r="13" spans="1:14" s="252" customFormat="1" ht="30.75" x14ac:dyDescent="0.25">
      <c r="A13" s="242">
        <v>2</v>
      </c>
      <c r="B13" s="253" t="s">
        <v>434</v>
      </c>
      <c r="C13" s="254">
        <v>160500</v>
      </c>
      <c r="D13" s="273">
        <v>139790</v>
      </c>
      <c r="E13" s="246" t="s">
        <v>13</v>
      </c>
      <c r="F13" s="287" t="s">
        <v>142</v>
      </c>
      <c r="G13" s="249">
        <v>134846</v>
      </c>
      <c r="H13" s="287" t="s">
        <v>142</v>
      </c>
      <c r="I13" s="249">
        <v>134846</v>
      </c>
      <c r="J13" s="250" t="s">
        <v>19</v>
      </c>
      <c r="K13" s="53" t="s">
        <v>441</v>
      </c>
      <c r="L13" s="53" t="s">
        <v>58</v>
      </c>
      <c r="M13" s="212" t="s">
        <v>209</v>
      </c>
      <c r="N13" s="212"/>
    </row>
    <row r="14" spans="1:14" s="252" customFormat="1" ht="30.75" x14ac:dyDescent="0.2">
      <c r="A14" s="242"/>
      <c r="B14" s="253" t="s">
        <v>440</v>
      </c>
      <c r="C14" s="254"/>
      <c r="D14" s="255"/>
      <c r="E14" s="242"/>
      <c r="F14" s="248"/>
      <c r="G14" s="256"/>
      <c r="H14" s="257"/>
      <c r="I14" s="258"/>
      <c r="J14" s="242"/>
      <c r="K14" s="259">
        <v>44567</v>
      </c>
      <c r="L14" s="259"/>
      <c r="M14" s="213"/>
      <c r="N14" s="213"/>
    </row>
    <row r="15" spans="1:14" s="252" customFormat="1" ht="30.75" x14ac:dyDescent="0.2">
      <c r="A15" s="242"/>
      <c r="B15" s="253" t="s">
        <v>439</v>
      </c>
      <c r="C15" s="254"/>
      <c r="D15" s="255"/>
      <c r="E15" s="261"/>
      <c r="F15" s="248"/>
      <c r="G15" s="256"/>
      <c r="H15" s="257"/>
      <c r="I15" s="258"/>
      <c r="J15" s="242"/>
      <c r="K15" s="330" t="s">
        <v>442</v>
      </c>
      <c r="L15" s="259"/>
      <c r="M15" s="213"/>
      <c r="N15" s="213"/>
    </row>
    <row r="16" spans="1:14" s="252" customFormat="1" ht="30.75" x14ac:dyDescent="0.2">
      <c r="A16" s="242"/>
      <c r="B16" s="253"/>
      <c r="C16" s="254"/>
      <c r="D16" s="255"/>
      <c r="E16" s="261"/>
      <c r="F16" s="248"/>
      <c r="G16" s="288"/>
      <c r="H16" s="257"/>
      <c r="I16" s="258"/>
      <c r="J16" s="242"/>
      <c r="K16" s="330"/>
      <c r="L16" s="259"/>
      <c r="M16" s="213"/>
      <c r="N16" s="213"/>
    </row>
    <row r="17" spans="1:14" s="252" customFormat="1" ht="30.75" x14ac:dyDescent="0.2">
      <c r="A17" s="262"/>
      <c r="B17" s="275"/>
      <c r="C17" s="264"/>
      <c r="D17" s="265"/>
      <c r="E17" s="266"/>
      <c r="F17" s="269"/>
      <c r="G17" s="270"/>
      <c r="H17" s="269"/>
      <c r="I17" s="270"/>
      <c r="J17" s="262"/>
      <c r="K17" s="276"/>
      <c r="L17" s="276"/>
      <c r="M17" s="214"/>
      <c r="N17" s="214"/>
    </row>
    <row r="18" spans="1:14" s="252" customFormat="1" ht="30.75" x14ac:dyDescent="0.25">
      <c r="A18" s="282">
        <v>3</v>
      </c>
      <c r="B18" s="243" t="s">
        <v>432</v>
      </c>
      <c r="C18" s="244">
        <v>499690</v>
      </c>
      <c r="D18" s="273">
        <v>499234</v>
      </c>
      <c r="E18" s="246" t="s">
        <v>13</v>
      </c>
      <c r="F18" s="248" t="s">
        <v>96</v>
      </c>
      <c r="G18" s="249">
        <v>481614</v>
      </c>
      <c r="H18" s="248" t="s">
        <v>96</v>
      </c>
      <c r="I18" s="249">
        <v>481614</v>
      </c>
      <c r="J18" s="250" t="s">
        <v>19</v>
      </c>
      <c r="K18" s="33" t="s">
        <v>445</v>
      </c>
      <c r="L18" s="33" t="s">
        <v>54</v>
      </c>
      <c r="M18" s="212" t="s">
        <v>209</v>
      </c>
      <c r="N18" s="212"/>
    </row>
    <row r="19" spans="1:14" s="252" customFormat="1" ht="30.75" x14ac:dyDescent="0.2">
      <c r="A19" s="242"/>
      <c r="B19" s="253" t="s">
        <v>443</v>
      </c>
      <c r="C19" s="254"/>
      <c r="D19" s="255"/>
      <c r="E19" s="242"/>
      <c r="F19" s="248"/>
      <c r="G19" s="256"/>
      <c r="H19" s="257"/>
      <c r="I19" s="258"/>
      <c r="J19" s="242"/>
      <c r="K19" s="259">
        <v>44568</v>
      </c>
      <c r="L19" s="259"/>
      <c r="M19" s="213"/>
      <c r="N19" s="213"/>
    </row>
    <row r="20" spans="1:14" s="252" customFormat="1" ht="30.75" x14ac:dyDescent="0.2">
      <c r="A20" s="242"/>
      <c r="B20" s="253" t="s">
        <v>444</v>
      </c>
      <c r="C20" s="254"/>
      <c r="D20" s="255"/>
      <c r="E20" s="261"/>
      <c r="F20" s="248"/>
      <c r="G20" s="288"/>
      <c r="H20" s="257"/>
      <c r="I20" s="258"/>
      <c r="J20" s="242"/>
      <c r="K20" s="330" t="s">
        <v>446</v>
      </c>
      <c r="L20" s="259"/>
      <c r="M20" s="213"/>
      <c r="N20" s="213"/>
    </row>
    <row r="21" spans="1:14" s="252" customFormat="1" ht="30.75" x14ac:dyDescent="0.2">
      <c r="A21" s="242"/>
      <c r="B21" s="253"/>
      <c r="C21" s="254"/>
      <c r="D21" s="255"/>
      <c r="E21" s="261"/>
      <c r="F21" s="248"/>
      <c r="G21" s="288"/>
      <c r="H21" s="257"/>
      <c r="I21" s="258"/>
      <c r="J21" s="242"/>
      <c r="K21" s="330"/>
      <c r="L21" s="259"/>
      <c r="M21" s="213"/>
      <c r="N21" s="213"/>
    </row>
    <row r="22" spans="1:14" s="252" customFormat="1" ht="30.75" x14ac:dyDescent="0.2">
      <c r="A22" s="262"/>
      <c r="B22" s="275"/>
      <c r="C22" s="264"/>
      <c r="D22" s="265"/>
      <c r="E22" s="266"/>
      <c r="F22" s="269"/>
      <c r="G22" s="270"/>
      <c r="H22" s="269"/>
      <c r="I22" s="270"/>
      <c r="J22" s="262"/>
      <c r="K22" s="276"/>
      <c r="L22" s="276"/>
      <c r="M22" s="214"/>
      <c r="N22" s="214"/>
    </row>
    <row r="23" spans="1:14" s="252" customFormat="1" ht="30.75" x14ac:dyDescent="0.25">
      <c r="A23" s="282">
        <v>4</v>
      </c>
      <c r="B23" s="253" t="s">
        <v>447</v>
      </c>
      <c r="C23" s="244">
        <v>499904</v>
      </c>
      <c r="D23" s="245">
        <v>492468.57</v>
      </c>
      <c r="E23" s="246" t="s">
        <v>13</v>
      </c>
      <c r="F23" s="248" t="s">
        <v>81</v>
      </c>
      <c r="G23" s="256">
        <v>477566.68</v>
      </c>
      <c r="H23" s="248" t="s">
        <v>81</v>
      </c>
      <c r="I23" s="256">
        <v>477566.68</v>
      </c>
      <c r="J23" s="250" t="s">
        <v>19</v>
      </c>
      <c r="K23" s="33" t="s">
        <v>450</v>
      </c>
      <c r="L23" s="33" t="s">
        <v>40</v>
      </c>
      <c r="M23" s="251" t="s">
        <v>209</v>
      </c>
      <c r="N23" s="251"/>
    </row>
    <row r="24" spans="1:14" s="252" customFormat="1" ht="30.75" x14ac:dyDescent="0.2">
      <c r="A24" s="242"/>
      <c r="B24" s="253" t="s">
        <v>448</v>
      </c>
      <c r="C24" s="254"/>
      <c r="D24" s="255"/>
      <c r="E24" s="242"/>
      <c r="F24" s="248"/>
      <c r="G24" s="256"/>
      <c r="H24" s="257"/>
      <c r="I24" s="258"/>
      <c r="J24" s="242"/>
      <c r="K24" s="259">
        <v>44573</v>
      </c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49"/>
      <c r="H25" s="257"/>
      <c r="I25" s="258"/>
      <c r="J25" s="242"/>
      <c r="K25" s="330" t="s">
        <v>449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1.5" x14ac:dyDescent="0.25">
      <c r="A27" s="282">
        <v>5</v>
      </c>
      <c r="B27" s="253" t="s">
        <v>451</v>
      </c>
      <c r="C27" s="244">
        <v>9999899</v>
      </c>
      <c r="D27" s="245">
        <v>8840649</v>
      </c>
      <c r="E27" s="294" t="s">
        <v>330</v>
      </c>
      <c r="F27" s="248" t="s">
        <v>191</v>
      </c>
      <c r="G27" s="247">
        <v>8480000</v>
      </c>
      <c r="H27" s="248" t="s">
        <v>344</v>
      </c>
      <c r="I27" s="247">
        <v>6424090</v>
      </c>
      <c r="J27" s="52" t="s">
        <v>48</v>
      </c>
      <c r="K27" s="33" t="s">
        <v>548</v>
      </c>
      <c r="L27" s="33" t="s">
        <v>52</v>
      </c>
      <c r="M27" s="278" t="s">
        <v>209</v>
      </c>
      <c r="N27" s="278"/>
    </row>
    <row r="28" spans="1:14" s="252" customFormat="1" ht="30.75" x14ac:dyDescent="0.25">
      <c r="A28" s="242"/>
      <c r="B28" s="253" t="s">
        <v>452</v>
      </c>
      <c r="C28" s="254"/>
      <c r="D28" s="273"/>
      <c r="E28" s="295" t="s">
        <v>299</v>
      </c>
      <c r="F28" s="248" t="s">
        <v>207</v>
      </c>
      <c r="G28" s="37">
        <v>6894500</v>
      </c>
      <c r="H28" s="248"/>
      <c r="I28" s="277"/>
      <c r="J28" s="26" t="s">
        <v>175</v>
      </c>
      <c r="K28" s="259">
        <v>44573</v>
      </c>
      <c r="L28" s="53"/>
      <c r="M28" s="279"/>
      <c r="N28" s="279"/>
    </row>
    <row r="29" spans="1:14" s="252" customFormat="1" ht="30.75" x14ac:dyDescent="0.25">
      <c r="A29" s="242"/>
      <c r="B29" s="253" t="s">
        <v>453</v>
      </c>
      <c r="C29" s="254"/>
      <c r="D29" s="273"/>
      <c r="E29" s="261"/>
      <c r="F29" s="248" t="s">
        <v>454</v>
      </c>
      <c r="G29" s="249">
        <v>7000000</v>
      </c>
      <c r="H29" s="248"/>
      <c r="I29" s="277"/>
      <c r="J29" s="257"/>
      <c r="K29" s="330" t="s">
        <v>456</v>
      </c>
      <c r="L29" s="53"/>
      <c r="M29" s="279"/>
      <c r="N29" s="279"/>
    </row>
    <row r="30" spans="1:14" s="252" customFormat="1" ht="30.75" x14ac:dyDescent="0.25">
      <c r="A30" s="242"/>
      <c r="B30" s="253"/>
      <c r="C30" s="254"/>
      <c r="D30" s="273"/>
      <c r="E30" s="261"/>
      <c r="F30" s="248" t="s">
        <v>195</v>
      </c>
      <c r="G30" s="277">
        <v>7400000</v>
      </c>
      <c r="H30" s="248"/>
      <c r="I30" s="277"/>
      <c r="J30" s="257"/>
      <c r="K30" s="259"/>
      <c r="L30" s="53"/>
      <c r="M30" s="279"/>
      <c r="N30" s="279"/>
    </row>
    <row r="31" spans="1:14" s="252" customFormat="1" ht="31.5" x14ac:dyDescent="0.25">
      <c r="A31" s="242"/>
      <c r="B31" s="253"/>
      <c r="C31" s="254"/>
      <c r="D31" s="273"/>
      <c r="E31" s="261"/>
      <c r="F31" s="248" t="s">
        <v>455</v>
      </c>
      <c r="G31" s="277">
        <v>7420000</v>
      </c>
      <c r="H31" s="248"/>
      <c r="I31" s="277"/>
      <c r="J31" s="257"/>
      <c r="K31" s="259"/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344</v>
      </c>
      <c r="G32" s="277">
        <v>6430000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80"/>
      <c r="N33" s="280"/>
    </row>
    <row r="34" spans="1:14" s="25" customFormat="1" ht="30.75" x14ac:dyDescent="0.25">
      <c r="A34" s="282">
        <v>6</v>
      </c>
      <c r="B34" s="243" t="s">
        <v>432</v>
      </c>
      <c r="C34" s="28">
        <v>481500</v>
      </c>
      <c r="D34" s="80">
        <v>450067</v>
      </c>
      <c r="E34" s="289" t="s">
        <v>13</v>
      </c>
      <c r="F34" s="287" t="s">
        <v>142</v>
      </c>
      <c r="G34" s="31">
        <v>434348</v>
      </c>
      <c r="H34" s="287" t="s">
        <v>142</v>
      </c>
      <c r="I34" s="31">
        <v>434348</v>
      </c>
      <c r="J34" s="32" t="s">
        <v>19</v>
      </c>
      <c r="K34" s="33" t="s">
        <v>459</v>
      </c>
      <c r="L34" s="33" t="s">
        <v>54</v>
      </c>
      <c r="M34" s="206" t="s">
        <v>209</v>
      </c>
      <c r="N34" s="206"/>
    </row>
    <row r="35" spans="1:14" s="25" customFormat="1" ht="30.75" x14ac:dyDescent="0.2">
      <c r="A35" s="242"/>
      <c r="B35" s="189" t="s">
        <v>457</v>
      </c>
      <c r="C35" s="35"/>
      <c r="D35" s="36"/>
      <c r="E35" s="242"/>
      <c r="F35" s="178"/>
      <c r="G35" s="37"/>
      <c r="H35" s="52"/>
      <c r="I35" s="38"/>
      <c r="J35" s="26"/>
      <c r="K35" s="39">
        <v>44574</v>
      </c>
      <c r="L35" s="39"/>
      <c r="M35" s="207"/>
      <c r="N35" s="207"/>
    </row>
    <row r="36" spans="1:14" s="25" customFormat="1" ht="30.75" x14ac:dyDescent="0.2">
      <c r="A36" s="242"/>
      <c r="B36" s="189" t="s">
        <v>458</v>
      </c>
      <c r="C36" s="35"/>
      <c r="D36" s="36"/>
      <c r="E36" s="261"/>
      <c r="F36" s="178"/>
      <c r="G36" s="41"/>
      <c r="H36" s="52"/>
      <c r="I36" s="38"/>
      <c r="J36" s="26"/>
      <c r="K36" s="330" t="s">
        <v>460</v>
      </c>
      <c r="L36" s="39"/>
      <c r="M36" s="207"/>
      <c r="N36" s="207"/>
    </row>
    <row r="37" spans="1:14" s="25" customFormat="1" ht="30.75" x14ac:dyDescent="0.2">
      <c r="A37" s="262"/>
      <c r="B37" s="54"/>
      <c r="C37" s="45"/>
      <c r="D37" s="46"/>
      <c r="E37" s="266"/>
      <c r="F37" s="181"/>
      <c r="G37" s="49"/>
      <c r="H37" s="181"/>
      <c r="I37" s="49"/>
      <c r="J37" s="43"/>
      <c r="K37" s="55"/>
      <c r="L37" s="55"/>
      <c r="M37" s="208"/>
      <c r="N37" s="208"/>
    </row>
    <row r="38" spans="1:14" s="25" customFormat="1" ht="30.75" x14ac:dyDescent="0.25">
      <c r="A38" s="283">
        <v>7</v>
      </c>
      <c r="B38" s="243" t="s">
        <v>432</v>
      </c>
      <c r="C38" s="58">
        <v>1637100</v>
      </c>
      <c r="D38" s="80">
        <v>1360082</v>
      </c>
      <c r="E38" s="289" t="s">
        <v>171</v>
      </c>
      <c r="F38" s="182" t="s">
        <v>464</v>
      </c>
      <c r="G38" s="61">
        <v>1360000</v>
      </c>
      <c r="H38" s="183" t="s">
        <v>312</v>
      </c>
      <c r="I38" s="61">
        <v>1311924</v>
      </c>
      <c r="J38" s="32" t="s">
        <v>48</v>
      </c>
      <c r="K38" s="63" t="s">
        <v>465</v>
      </c>
      <c r="L38" s="63" t="s">
        <v>54</v>
      </c>
      <c r="M38" s="209" t="s">
        <v>209</v>
      </c>
      <c r="N38" s="209"/>
    </row>
    <row r="39" spans="1:14" s="25" customFormat="1" ht="30.75" x14ac:dyDescent="0.2">
      <c r="A39" s="284"/>
      <c r="B39" s="189" t="s">
        <v>461</v>
      </c>
      <c r="C39" s="65"/>
      <c r="D39" s="66"/>
      <c r="E39" s="284"/>
      <c r="F39" s="183" t="s">
        <v>312</v>
      </c>
      <c r="G39" s="67">
        <v>1319365</v>
      </c>
      <c r="H39" s="186"/>
      <c r="I39" s="68"/>
      <c r="J39" s="64"/>
      <c r="K39" s="69">
        <v>44574</v>
      </c>
      <c r="L39" s="69"/>
      <c r="M39" s="210"/>
      <c r="N39" s="210"/>
    </row>
    <row r="40" spans="1:14" s="25" customFormat="1" ht="30.75" x14ac:dyDescent="0.2">
      <c r="A40" s="284"/>
      <c r="B40" s="189" t="s">
        <v>462</v>
      </c>
      <c r="C40" s="65"/>
      <c r="D40" s="66"/>
      <c r="E40" s="290"/>
      <c r="F40" s="183" t="s">
        <v>416</v>
      </c>
      <c r="G40" s="72">
        <v>1360000</v>
      </c>
      <c r="H40" s="186"/>
      <c r="I40" s="68"/>
      <c r="J40" s="64"/>
      <c r="K40" s="330" t="s">
        <v>466</v>
      </c>
      <c r="L40" s="69"/>
      <c r="M40" s="210"/>
      <c r="N40" s="210"/>
    </row>
    <row r="41" spans="1:14" s="25" customFormat="1" ht="30.75" x14ac:dyDescent="0.2">
      <c r="A41" s="284"/>
      <c r="B41" s="189" t="s">
        <v>463</v>
      </c>
      <c r="C41" s="65"/>
      <c r="D41" s="66"/>
      <c r="E41" s="290"/>
      <c r="F41" s="183" t="s">
        <v>182</v>
      </c>
      <c r="G41" s="236">
        <v>1355000</v>
      </c>
      <c r="H41" s="186"/>
      <c r="I41" s="68"/>
      <c r="J41" s="64"/>
      <c r="K41" s="259"/>
      <c r="L41" s="69"/>
      <c r="M41" s="210"/>
      <c r="N41" s="210"/>
    </row>
    <row r="42" spans="1:14" s="25" customFormat="1" ht="30.75" x14ac:dyDescent="0.2">
      <c r="A42" s="284"/>
      <c r="B42" s="189"/>
      <c r="C42" s="65"/>
      <c r="D42" s="66"/>
      <c r="E42" s="290"/>
      <c r="F42" s="183" t="s">
        <v>139</v>
      </c>
      <c r="G42" s="236">
        <v>1359900</v>
      </c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84"/>
      <c r="B43" s="189"/>
      <c r="C43" s="65"/>
      <c r="D43" s="66"/>
      <c r="E43" s="290"/>
      <c r="F43" s="183" t="s">
        <v>210</v>
      </c>
      <c r="G43" s="236">
        <v>1359000</v>
      </c>
      <c r="H43" s="186"/>
      <c r="I43" s="68"/>
      <c r="J43" s="64"/>
      <c r="K43" s="259"/>
      <c r="L43" s="69"/>
      <c r="M43" s="210"/>
      <c r="N43" s="210"/>
    </row>
    <row r="44" spans="1:14" s="25" customFormat="1" ht="30.75" x14ac:dyDescent="0.2">
      <c r="A44" s="262"/>
      <c r="B44" s="54"/>
      <c r="C44" s="45"/>
      <c r="D44" s="46"/>
      <c r="E44" s="262"/>
      <c r="F44" s="184"/>
      <c r="G44" s="78"/>
      <c r="H44" s="184"/>
      <c r="I44" s="78"/>
      <c r="J44" s="73"/>
      <c r="K44" s="79"/>
      <c r="L44" s="79"/>
      <c r="M44" s="211"/>
      <c r="N44" s="211"/>
    </row>
    <row r="45" spans="1:14" s="25" customFormat="1" ht="30.75" x14ac:dyDescent="0.25">
      <c r="A45" s="283">
        <v>8</v>
      </c>
      <c r="B45" s="253" t="s">
        <v>469</v>
      </c>
      <c r="C45" s="58">
        <v>492200</v>
      </c>
      <c r="D45" s="59">
        <v>492193</v>
      </c>
      <c r="E45" s="289" t="s">
        <v>13</v>
      </c>
      <c r="F45" s="182" t="s">
        <v>110</v>
      </c>
      <c r="G45" s="61">
        <v>476617</v>
      </c>
      <c r="H45" s="182" t="s">
        <v>110</v>
      </c>
      <c r="I45" s="61">
        <v>476617</v>
      </c>
      <c r="J45" s="32" t="s">
        <v>19</v>
      </c>
      <c r="K45" s="63" t="s">
        <v>470</v>
      </c>
      <c r="L45" s="346" t="s">
        <v>483</v>
      </c>
      <c r="M45" s="209" t="s">
        <v>209</v>
      </c>
      <c r="N45" s="209"/>
    </row>
    <row r="46" spans="1:14" s="25" customFormat="1" ht="30.75" x14ac:dyDescent="0.25">
      <c r="A46" s="284"/>
      <c r="B46" s="253" t="s">
        <v>467</v>
      </c>
      <c r="C46" s="65"/>
      <c r="D46" s="235"/>
      <c r="E46" s="290"/>
      <c r="F46" s="182"/>
      <c r="G46" s="72"/>
      <c r="H46" s="183"/>
      <c r="I46" s="236"/>
      <c r="J46" s="186"/>
      <c r="K46" s="69">
        <v>44574</v>
      </c>
      <c r="L46" s="237"/>
      <c r="M46" s="210"/>
      <c r="N46" s="210"/>
    </row>
    <row r="47" spans="1:14" s="25" customFormat="1" ht="30.75" x14ac:dyDescent="0.25">
      <c r="A47" s="284"/>
      <c r="B47" s="253" t="s">
        <v>468</v>
      </c>
      <c r="C47" s="65"/>
      <c r="D47" s="235"/>
      <c r="E47" s="290"/>
      <c r="F47" s="182"/>
      <c r="G47" s="72"/>
      <c r="H47" s="183"/>
      <c r="I47" s="236"/>
      <c r="J47" s="186"/>
      <c r="K47" s="330" t="s">
        <v>471</v>
      </c>
      <c r="L47" s="237"/>
      <c r="M47" s="210"/>
      <c r="N47" s="210"/>
    </row>
    <row r="48" spans="1:14" s="25" customFormat="1" ht="30.75" x14ac:dyDescent="0.25">
      <c r="A48" s="284"/>
      <c r="B48" s="34"/>
      <c r="C48" s="65"/>
      <c r="D48" s="235"/>
      <c r="E48" s="290"/>
      <c r="F48" s="182"/>
      <c r="G48" s="236"/>
      <c r="H48" s="183"/>
      <c r="I48" s="236"/>
      <c r="J48" s="186"/>
      <c r="K48" s="39"/>
      <c r="L48" s="237"/>
      <c r="M48" s="210"/>
      <c r="N48" s="210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11"/>
      <c r="N49" s="211"/>
    </row>
    <row r="50" spans="1:14" s="25" customFormat="1" ht="30.75" x14ac:dyDescent="0.25">
      <c r="A50" s="356">
        <v>9</v>
      </c>
      <c r="B50" s="253" t="s">
        <v>472</v>
      </c>
      <c r="C50" s="58">
        <v>499989.6</v>
      </c>
      <c r="D50" s="59">
        <v>496438</v>
      </c>
      <c r="E50" s="292" t="s">
        <v>13</v>
      </c>
      <c r="F50" s="182" t="s">
        <v>110</v>
      </c>
      <c r="G50" s="61">
        <v>481444</v>
      </c>
      <c r="H50" s="182" t="s">
        <v>110</v>
      </c>
      <c r="I50" s="61">
        <v>481444</v>
      </c>
      <c r="J50" s="62" t="s">
        <v>19</v>
      </c>
      <c r="K50" s="63" t="s">
        <v>474</v>
      </c>
      <c r="L50" s="63" t="s">
        <v>58</v>
      </c>
      <c r="M50" s="206" t="s">
        <v>209</v>
      </c>
      <c r="N50" s="206"/>
    </row>
    <row r="51" spans="1:14" s="25" customFormat="1" ht="30.75" x14ac:dyDescent="0.2">
      <c r="A51" s="284"/>
      <c r="B51" s="336" t="s">
        <v>467</v>
      </c>
      <c r="C51" s="65"/>
      <c r="D51" s="66"/>
      <c r="E51" s="284"/>
      <c r="F51" s="183"/>
      <c r="G51" s="67"/>
      <c r="H51" s="186"/>
      <c r="I51" s="68"/>
      <c r="J51" s="64"/>
      <c r="K51" s="69">
        <v>44574</v>
      </c>
      <c r="L51" s="69"/>
      <c r="M51" s="207"/>
      <c r="N51" s="207"/>
    </row>
    <row r="52" spans="1:14" s="25" customFormat="1" ht="30.75" x14ac:dyDescent="0.2">
      <c r="A52" s="284"/>
      <c r="B52" s="253" t="s">
        <v>473</v>
      </c>
      <c r="C52" s="65"/>
      <c r="D52" s="66"/>
      <c r="E52" s="290"/>
      <c r="F52" s="183"/>
      <c r="G52" s="72"/>
      <c r="H52" s="186"/>
      <c r="I52" s="68"/>
      <c r="J52" s="64"/>
      <c r="K52" s="330" t="s">
        <v>475</v>
      </c>
      <c r="L52" s="69"/>
      <c r="M52" s="207"/>
      <c r="N52" s="207"/>
    </row>
    <row r="53" spans="1:14" s="25" customFormat="1" ht="30.75" x14ac:dyDescent="0.2">
      <c r="A53" s="285"/>
      <c r="B53" s="194"/>
      <c r="C53" s="75"/>
      <c r="D53" s="76"/>
      <c r="E53" s="291"/>
      <c r="F53" s="184"/>
      <c r="G53" s="78"/>
      <c r="H53" s="184"/>
      <c r="I53" s="78"/>
      <c r="J53" s="73"/>
      <c r="K53" s="79"/>
      <c r="L53" s="79"/>
      <c r="M53" s="208"/>
      <c r="N53" s="208"/>
    </row>
    <row r="54" spans="1:14" s="25" customFormat="1" ht="31.5" x14ac:dyDescent="0.25">
      <c r="A54" s="242">
        <v>10</v>
      </c>
      <c r="B54" s="34" t="s">
        <v>476</v>
      </c>
      <c r="C54" s="35">
        <v>9999899</v>
      </c>
      <c r="D54" s="51">
        <v>9991157</v>
      </c>
      <c r="E54" s="294" t="s">
        <v>330</v>
      </c>
      <c r="F54" s="178" t="s">
        <v>204</v>
      </c>
      <c r="G54" s="41">
        <v>9490000</v>
      </c>
      <c r="H54" s="178" t="s">
        <v>350</v>
      </c>
      <c r="I54" s="41">
        <v>6483967</v>
      </c>
      <c r="J54" s="52" t="s">
        <v>48</v>
      </c>
      <c r="K54" s="53" t="s">
        <v>481</v>
      </c>
      <c r="L54" s="53" t="s">
        <v>52</v>
      </c>
      <c r="M54" s="209" t="s">
        <v>209</v>
      </c>
      <c r="N54" s="209"/>
    </row>
    <row r="55" spans="1:14" s="25" customFormat="1" ht="30.75" x14ac:dyDescent="0.2">
      <c r="A55" s="242"/>
      <c r="B55" s="253" t="s">
        <v>477</v>
      </c>
      <c r="C55" s="35"/>
      <c r="D55" s="36"/>
      <c r="E55" s="295" t="s">
        <v>299</v>
      </c>
      <c r="F55" s="178" t="s">
        <v>479</v>
      </c>
      <c r="G55" s="37">
        <v>8442000</v>
      </c>
      <c r="H55" s="52"/>
      <c r="I55" s="38"/>
      <c r="J55" s="26" t="s">
        <v>175</v>
      </c>
      <c r="K55" s="39">
        <v>44575</v>
      </c>
      <c r="L55" s="39"/>
      <c r="M55" s="210"/>
      <c r="N55" s="210"/>
    </row>
    <row r="56" spans="1:14" s="25" customFormat="1" ht="30.75" x14ac:dyDescent="0.2">
      <c r="A56" s="242"/>
      <c r="B56" s="253" t="s">
        <v>478</v>
      </c>
      <c r="C56" s="35"/>
      <c r="D56" s="36"/>
      <c r="E56" s="261"/>
      <c r="F56" s="178" t="s">
        <v>480</v>
      </c>
      <c r="G56" s="41">
        <v>7670000</v>
      </c>
      <c r="H56" s="52"/>
      <c r="I56" s="38"/>
      <c r="J56" s="26"/>
      <c r="K56" s="330" t="s">
        <v>482</v>
      </c>
      <c r="L56" s="39"/>
      <c r="M56" s="210"/>
      <c r="N56" s="210"/>
    </row>
    <row r="57" spans="1:14" s="25" customFormat="1" ht="30.75" x14ac:dyDescent="0.2">
      <c r="A57" s="242"/>
      <c r="B57" s="189" t="s">
        <v>453</v>
      </c>
      <c r="C57" s="35"/>
      <c r="D57" s="36"/>
      <c r="E57" s="261"/>
      <c r="F57" s="178" t="s">
        <v>350</v>
      </c>
      <c r="G57" s="41">
        <v>6490000</v>
      </c>
      <c r="H57" s="52"/>
      <c r="I57" s="38"/>
      <c r="J57" s="26"/>
      <c r="K57" s="39"/>
      <c r="L57" s="39"/>
      <c r="M57" s="210"/>
      <c r="N57" s="210"/>
    </row>
    <row r="58" spans="1:14" s="25" customFormat="1" ht="30.75" x14ac:dyDescent="0.2">
      <c r="A58" s="242"/>
      <c r="B58" s="189"/>
      <c r="C58" s="35"/>
      <c r="D58" s="36"/>
      <c r="E58" s="261"/>
      <c r="F58" s="178"/>
      <c r="G58" s="83"/>
      <c r="H58" s="52"/>
      <c r="I58" s="38"/>
      <c r="J58" s="26"/>
      <c r="K58" s="39"/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1.5" x14ac:dyDescent="0.25">
      <c r="A60" s="242">
        <v>11</v>
      </c>
      <c r="B60" s="34" t="s">
        <v>485</v>
      </c>
      <c r="C60" s="35">
        <v>214000</v>
      </c>
      <c r="D60" s="51">
        <v>213982.88</v>
      </c>
      <c r="E60" s="289" t="s">
        <v>13</v>
      </c>
      <c r="F60" s="178" t="s">
        <v>75</v>
      </c>
      <c r="G60" s="41">
        <v>207483.7</v>
      </c>
      <c r="H60" s="178" t="s">
        <v>75</v>
      </c>
      <c r="I60" s="41">
        <v>207483.7</v>
      </c>
      <c r="J60" s="32" t="s">
        <v>19</v>
      </c>
      <c r="K60" s="53" t="s">
        <v>487</v>
      </c>
      <c r="L60" s="53" t="s">
        <v>40</v>
      </c>
      <c r="M60" s="209" t="s">
        <v>209</v>
      </c>
      <c r="N60" s="206"/>
    </row>
    <row r="61" spans="1:14" s="25" customFormat="1" ht="30.75" x14ac:dyDescent="0.2">
      <c r="A61" s="242"/>
      <c r="B61" s="189" t="s">
        <v>77</v>
      </c>
      <c r="C61" s="35"/>
      <c r="D61" s="36"/>
      <c r="E61" s="242"/>
      <c r="F61" s="178"/>
      <c r="G61" s="37"/>
      <c r="H61" s="52"/>
      <c r="I61" s="38"/>
      <c r="J61" s="26"/>
      <c r="K61" s="39">
        <v>44581</v>
      </c>
      <c r="L61" s="39"/>
      <c r="M61" s="207"/>
      <c r="N61" s="207"/>
    </row>
    <row r="62" spans="1:14" s="25" customFormat="1" ht="30.75" x14ac:dyDescent="0.2">
      <c r="A62" s="242"/>
      <c r="B62" s="189" t="s">
        <v>486</v>
      </c>
      <c r="C62" s="35"/>
      <c r="D62" s="36"/>
      <c r="E62" s="261"/>
      <c r="F62" s="178"/>
      <c r="G62" s="41"/>
      <c r="H62" s="52"/>
      <c r="I62" s="38"/>
      <c r="J62" s="26"/>
      <c r="K62" s="330" t="s">
        <v>488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1.5" x14ac:dyDescent="0.25">
      <c r="A64" s="242">
        <v>12</v>
      </c>
      <c r="B64" s="243" t="s">
        <v>432</v>
      </c>
      <c r="C64" s="35">
        <v>203300</v>
      </c>
      <c r="D64" s="51">
        <v>159388</v>
      </c>
      <c r="E64" s="289" t="s">
        <v>13</v>
      </c>
      <c r="F64" s="178" t="s">
        <v>491</v>
      </c>
      <c r="G64" s="41">
        <v>153772</v>
      </c>
      <c r="H64" s="178" t="s">
        <v>491</v>
      </c>
      <c r="I64" s="41">
        <v>153772</v>
      </c>
      <c r="J64" s="32" t="s">
        <v>19</v>
      </c>
      <c r="K64" s="53" t="s">
        <v>492</v>
      </c>
      <c r="L64" s="53" t="s">
        <v>54</v>
      </c>
      <c r="M64" s="209" t="s">
        <v>209</v>
      </c>
      <c r="N64" s="209"/>
    </row>
    <row r="65" spans="1:14" s="25" customFormat="1" ht="30.75" x14ac:dyDescent="0.2">
      <c r="A65" s="242"/>
      <c r="B65" s="189" t="s">
        <v>489</v>
      </c>
      <c r="C65" s="35"/>
      <c r="D65" s="36"/>
      <c r="E65" s="242"/>
      <c r="F65" s="178"/>
      <c r="G65" s="37"/>
      <c r="H65" s="52"/>
      <c r="I65" s="38"/>
      <c r="J65" s="26"/>
      <c r="K65" s="39">
        <v>44581</v>
      </c>
      <c r="L65" s="39"/>
      <c r="M65" s="210"/>
      <c r="N65" s="210"/>
    </row>
    <row r="66" spans="1:14" s="25" customFormat="1" ht="30.75" x14ac:dyDescent="0.2">
      <c r="A66" s="242"/>
      <c r="B66" s="189" t="s">
        <v>490</v>
      </c>
      <c r="C66" s="35"/>
      <c r="D66" s="36"/>
      <c r="E66" s="261"/>
      <c r="F66" s="178"/>
      <c r="G66" s="41"/>
      <c r="H66" s="52"/>
      <c r="I66" s="38"/>
      <c r="J66" s="26"/>
      <c r="K66" s="330" t="s">
        <v>493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13</v>
      </c>
      <c r="B68" s="34" t="s">
        <v>476</v>
      </c>
      <c r="C68" s="35">
        <v>2782000</v>
      </c>
      <c r="D68" s="51">
        <v>2602800</v>
      </c>
      <c r="E68" s="294" t="s">
        <v>330</v>
      </c>
      <c r="F68" s="178" t="s">
        <v>416</v>
      </c>
      <c r="G68" s="41">
        <v>2082240</v>
      </c>
      <c r="H68" s="178" t="s">
        <v>416</v>
      </c>
      <c r="I68" s="41">
        <v>2081760</v>
      </c>
      <c r="J68" s="52" t="s">
        <v>48</v>
      </c>
      <c r="K68" s="53" t="s">
        <v>496</v>
      </c>
      <c r="L68" s="53" t="s">
        <v>58</v>
      </c>
      <c r="M68" s="212" t="s">
        <v>209</v>
      </c>
      <c r="N68" s="212"/>
    </row>
    <row r="69" spans="1:14" s="25" customFormat="1" ht="30.75" x14ac:dyDescent="0.2">
      <c r="A69" s="242"/>
      <c r="B69" s="34" t="s">
        <v>494</v>
      </c>
      <c r="C69" s="35"/>
      <c r="D69" s="36"/>
      <c r="E69" s="295" t="s">
        <v>299</v>
      </c>
      <c r="F69" s="178"/>
      <c r="G69" s="37"/>
      <c r="H69" s="52"/>
      <c r="I69" s="38"/>
      <c r="J69" s="26" t="s">
        <v>175</v>
      </c>
      <c r="K69" s="39">
        <v>44575</v>
      </c>
      <c r="L69" s="39"/>
      <c r="M69" s="213"/>
      <c r="N69" s="213"/>
    </row>
    <row r="70" spans="1:14" s="25" customFormat="1" ht="30.75" x14ac:dyDescent="0.2">
      <c r="A70" s="242"/>
      <c r="B70" s="189" t="s">
        <v>495</v>
      </c>
      <c r="C70" s="35"/>
      <c r="D70" s="36"/>
      <c r="E70" s="261"/>
      <c r="F70" s="178"/>
      <c r="G70" s="41"/>
      <c r="H70" s="52"/>
      <c r="I70" s="38"/>
      <c r="J70" s="26"/>
      <c r="K70" s="330" t="s">
        <v>497</v>
      </c>
      <c r="L70" s="39"/>
      <c r="M70" s="213"/>
      <c r="N70" s="213"/>
    </row>
    <row r="71" spans="1:14" s="25" customFormat="1" ht="30.75" x14ac:dyDescent="0.2">
      <c r="A71" s="242"/>
      <c r="B71" s="189" t="s">
        <v>453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3"/>
      <c r="N71" s="213"/>
    </row>
    <row r="72" spans="1:14" s="25" customFormat="1" ht="30.75" x14ac:dyDescent="0.2">
      <c r="A72" s="262"/>
      <c r="B72" s="195"/>
      <c r="C72" s="45"/>
      <c r="D72" s="46"/>
      <c r="E72" s="266"/>
      <c r="F72" s="180"/>
      <c r="G72" s="49"/>
      <c r="H72" s="181"/>
      <c r="I72" s="49"/>
      <c r="J72" s="43"/>
      <c r="K72" s="55"/>
      <c r="L72" s="55"/>
      <c r="M72" s="214"/>
      <c r="N72" s="214"/>
    </row>
    <row r="73" spans="1:14" s="25" customFormat="1" ht="37.5" customHeight="1" x14ac:dyDescent="0.25">
      <c r="A73" s="242">
        <v>14</v>
      </c>
      <c r="B73" s="243" t="s">
        <v>432</v>
      </c>
      <c r="C73" s="35">
        <v>235400</v>
      </c>
      <c r="D73" s="51">
        <v>205405</v>
      </c>
      <c r="E73" s="289" t="s">
        <v>13</v>
      </c>
      <c r="F73" s="178" t="s">
        <v>204</v>
      </c>
      <c r="G73" s="41">
        <v>198303</v>
      </c>
      <c r="H73" s="178" t="s">
        <v>204</v>
      </c>
      <c r="I73" s="41">
        <v>198303</v>
      </c>
      <c r="J73" s="32" t="s">
        <v>19</v>
      </c>
      <c r="K73" s="53" t="s">
        <v>500</v>
      </c>
      <c r="L73" s="53" t="s">
        <v>54</v>
      </c>
      <c r="M73" s="203" t="s">
        <v>209</v>
      </c>
      <c r="N73" s="203"/>
    </row>
    <row r="74" spans="1:14" s="25" customFormat="1" ht="37.5" customHeight="1" x14ac:dyDescent="0.25">
      <c r="A74" s="242"/>
      <c r="B74" s="34" t="s">
        <v>498</v>
      </c>
      <c r="C74" s="35"/>
      <c r="D74" s="51"/>
      <c r="E74" s="261"/>
      <c r="F74" s="178"/>
      <c r="G74" s="41"/>
      <c r="H74" s="178"/>
      <c r="I74" s="83"/>
      <c r="J74" s="26"/>
      <c r="K74" s="39">
        <v>44581</v>
      </c>
      <c r="L74" s="53"/>
      <c r="M74" s="204"/>
      <c r="N74" s="204"/>
    </row>
    <row r="75" spans="1:14" s="25" customFormat="1" ht="37.5" customHeight="1" x14ac:dyDescent="0.25">
      <c r="A75" s="262"/>
      <c r="B75" s="348" t="s">
        <v>499</v>
      </c>
      <c r="C75" s="45"/>
      <c r="D75" s="350"/>
      <c r="E75" s="266"/>
      <c r="F75" s="180"/>
      <c r="G75" s="48"/>
      <c r="H75" s="180"/>
      <c r="I75" s="351"/>
      <c r="J75" s="43"/>
      <c r="K75" s="352" t="s">
        <v>501</v>
      </c>
      <c r="L75" s="353"/>
      <c r="M75" s="205"/>
      <c r="N75" s="205"/>
    </row>
    <row r="76" spans="1:14" s="25" customFormat="1" ht="30.75" x14ac:dyDescent="0.25">
      <c r="A76" s="242">
        <v>15</v>
      </c>
      <c r="B76" s="253" t="s">
        <v>432</v>
      </c>
      <c r="C76" s="35">
        <v>235400</v>
      </c>
      <c r="D76" s="51">
        <v>210576</v>
      </c>
      <c r="E76" s="293" t="s">
        <v>13</v>
      </c>
      <c r="F76" s="178" t="s">
        <v>125</v>
      </c>
      <c r="G76" s="41">
        <v>203162</v>
      </c>
      <c r="H76" s="178" t="s">
        <v>125</v>
      </c>
      <c r="I76" s="41">
        <v>203162</v>
      </c>
      <c r="J76" s="52" t="s">
        <v>19</v>
      </c>
      <c r="K76" s="53" t="s">
        <v>503</v>
      </c>
      <c r="L76" s="53" t="s">
        <v>54</v>
      </c>
      <c r="M76" s="204" t="s">
        <v>209</v>
      </c>
      <c r="N76" s="204"/>
    </row>
    <row r="77" spans="1:14" s="25" customFormat="1" ht="30.75" x14ac:dyDescent="0.25">
      <c r="A77" s="242"/>
      <c r="B77" s="34" t="s">
        <v>502</v>
      </c>
      <c r="C77" s="35"/>
      <c r="D77" s="51"/>
      <c r="E77" s="261"/>
      <c r="F77" s="178"/>
      <c r="G77" s="41"/>
      <c r="H77" s="178"/>
      <c r="I77" s="83"/>
      <c r="J77" s="26"/>
      <c r="K77" s="39">
        <v>44582</v>
      </c>
      <c r="L77" s="53"/>
      <c r="M77" s="204"/>
      <c r="N77" s="204"/>
    </row>
    <row r="78" spans="1:14" s="25" customFormat="1" ht="30.75" x14ac:dyDescent="0.25">
      <c r="A78" s="242"/>
      <c r="B78" s="189"/>
      <c r="C78" s="35"/>
      <c r="D78" s="51"/>
      <c r="E78" s="261"/>
      <c r="F78" s="178"/>
      <c r="G78" s="41"/>
      <c r="H78" s="178"/>
      <c r="I78" s="83"/>
      <c r="J78" s="26"/>
      <c r="K78" s="330" t="s">
        <v>504</v>
      </c>
      <c r="L78" s="53"/>
      <c r="M78" s="204"/>
      <c r="N78" s="204"/>
    </row>
    <row r="79" spans="1:14" s="25" customFormat="1" ht="30.75" x14ac:dyDescent="0.2">
      <c r="A79" s="262"/>
      <c r="B79" s="195"/>
      <c r="C79" s="45"/>
      <c r="D79" s="46"/>
      <c r="E79" s="266"/>
      <c r="F79" s="180"/>
      <c r="G79" s="49"/>
      <c r="H79" s="181"/>
      <c r="I79" s="49"/>
      <c r="J79" s="43"/>
      <c r="K79" s="55"/>
      <c r="L79" s="55"/>
      <c r="M79" s="205"/>
      <c r="N79" s="205"/>
    </row>
    <row r="80" spans="1:14" s="25" customFormat="1" ht="31.5" x14ac:dyDescent="0.25">
      <c r="A80" s="242">
        <v>16</v>
      </c>
      <c r="B80" s="243" t="s">
        <v>432</v>
      </c>
      <c r="C80" s="35">
        <v>342400</v>
      </c>
      <c r="D80" s="51">
        <v>236574</v>
      </c>
      <c r="E80" s="289" t="s">
        <v>13</v>
      </c>
      <c r="F80" s="178" t="s">
        <v>508</v>
      </c>
      <c r="G80" s="41">
        <v>228239</v>
      </c>
      <c r="H80" s="178" t="s">
        <v>508</v>
      </c>
      <c r="I80" s="41">
        <v>228239</v>
      </c>
      <c r="J80" s="32" t="s">
        <v>19</v>
      </c>
      <c r="K80" s="53" t="s">
        <v>509</v>
      </c>
      <c r="L80" s="53" t="s">
        <v>54</v>
      </c>
      <c r="M80" s="203" t="s">
        <v>209</v>
      </c>
      <c r="N80" s="203"/>
    </row>
    <row r="81" spans="1:14" s="25" customFormat="1" ht="30.75" x14ac:dyDescent="0.25">
      <c r="A81" s="242"/>
      <c r="B81" s="34" t="s">
        <v>505</v>
      </c>
      <c r="C81" s="35"/>
      <c r="D81" s="51"/>
      <c r="E81" s="261"/>
      <c r="F81" s="178"/>
      <c r="G81" s="41"/>
      <c r="H81" s="178"/>
      <c r="I81" s="83"/>
      <c r="J81" s="26"/>
      <c r="K81" s="39">
        <v>44588</v>
      </c>
      <c r="L81" s="53"/>
      <c r="M81" s="204"/>
      <c r="N81" s="204"/>
    </row>
    <row r="82" spans="1:14" s="25" customFormat="1" ht="30.75" x14ac:dyDescent="0.25">
      <c r="A82" s="242"/>
      <c r="B82" s="189" t="s">
        <v>506</v>
      </c>
      <c r="C82" s="35"/>
      <c r="D82" s="51"/>
      <c r="E82" s="261"/>
      <c r="F82" s="178"/>
      <c r="G82" s="41"/>
      <c r="H82" s="178"/>
      <c r="I82" s="83"/>
      <c r="J82" s="26"/>
      <c r="K82" s="330" t="s">
        <v>510</v>
      </c>
      <c r="L82" s="53"/>
      <c r="M82" s="204"/>
      <c r="N82" s="204"/>
    </row>
    <row r="83" spans="1:14" s="25" customFormat="1" ht="30.75" x14ac:dyDescent="0.2">
      <c r="A83" s="242"/>
      <c r="B83" s="189" t="s">
        <v>507</v>
      </c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4"/>
      <c r="N83" s="204"/>
    </row>
    <row r="84" spans="1:14" s="25" customFormat="1" ht="30.75" x14ac:dyDescent="0.2">
      <c r="A84" s="262"/>
      <c r="B84" s="195"/>
      <c r="C84" s="45"/>
      <c r="D84" s="46"/>
      <c r="E84" s="266"/>
      <c r="F84" s="180"/>
      <c r="G84" s="49"/>
      <c r="H84" s="181"/>
      <c r="I84" s="49"/>
      <c r="J84" s="43"/>
      <c r="K84" s="55"/>
      <c r="L84" s="55"/>
      <c r="M84" s="205"/>
      <c r="N84" s="205"/>
    </row>
    <row r="85" spans="1:14" s="25" customFormat="1" ht="31.5" x14ac:dyDescent="0.25">
      <c r="A85" s="242">
        <v>17</v>
      </c>
      <c r="B85" s="189" t="s">
        <v>511</v>
      </c>
      <c r="C85" s="35">
        <v>1027200</v>
      </c>
      <c r="D85" s="51">
        <v>979441</v>
      </c>
      <c r="E85" s="294" t="s">
        <v>330</v>
      </c>
      <c r="F85" s="178" t="s">
        <v>106</v>
      </c>
      <c r="G85" s="41">
        <v>705000</v>
      </c>
      <c r="H85" s="178" t="s">
        <v>106</v>
      </c>
      <c r="I85" s="41">
        <v>704826</v>
      </c>
      <c r="J85" s="52" t="s">
        <v>48</v>
      </c>
      <c r="K85" s="53" t="s">
        <v>514</v>
      </c>
      <c r="L85" s="53" t="s">
        <v>58</v>
      </c>
      <c r="M85" s="200" t="s">
        <v>209</v>
      </c>
      <c r="N85" s="200"/>
    </row>
    <row r="86" spans="1:14" s="25" customFormat="1" ht="30.75" x14ac:dyDescent="0.2">
      <c r="A86" s="242"/>
      <c r="B86" s="189" t="s">
        <v>512</v>
      </c>
      <c r="C86" s="35"/>
      <c r="D86" s="36"/>
      <c r="E86" s="295" t="s">
        <v>299</v>
      </c>
      <c r="F86" s="178" t="s">
        <v>350</v>
      </c>
      <c r="G86" s="37">
        <v>755000</v>
      </c>
      <c r="H86" s="52"/>
      <c r="I86" s="38"/>
      <c r="J86" s="26" t="s">
        <v>175</v>
      </c>
      <c r="K86" s="39">
        <v>44585</v>
      </c>
      <c r="L86" s="39"/>
      <c r="M86" s="201"/>
      <c r="N86" s="201"/>
    </row>
    <row r="87" spans="1:14" s="25" customFormat="1" ht="30.75" x14ac:dyDescent="0.2">
      <c r="A87" s="242"/>
      <c r="B87" s="189" t="s">
        <v>453</v>
      </c>
      <c r="C87" s="35"/>
      <c r="D87" s="36"/>
      <c r="E87" s="261"/>
      <c r="F87" s="178" t="s">
        <v>513</v>
      </c>
      <c r="G87" s="41">
        <v>910880</v>
      </c>
      <c r="H87" s="52"/>
      <c r="I87" s="38"/>
      <c r="J87" s="26"/>
      <c r="K87" s="330" t="s">
        <v>515</v>
      </c>
      <c r="L87" s="39"/>
      <c r="M87" s="201"/>
      <c r="N87" s="201"/>
    </row>
    <row r="88" spans="1:14" s="25" customFormat="1" ht="30.75" x14ac:dyDescent="0.2">
      <c r="A88" s="262"/>
      <c r="B88" s="195"/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282">
        <v>18</v>
      </c>
      <c r="B89" s="34" t="s">
        <v>516</v>
      </c>
      <c r="C89" s="35">
        <v>267500</v>
      </c>
      <c r="D89" s="51">
        <v>232186</v>
      </c>
      <c r="E89" s="293" t="s">
        <v>13</v>
      </c>
      <c r="F89" s="178" t="s">
        <v>210</v>
      </c>
      <c r="G89" s="41">
        <v>224038</v>
      </c>
      <c r="H89" s="178" t="s">
        <v>210</v>
      </c>
      <c r="I89" s="41">
        <v>224038</v>
      </c>
      <c r="J89" s="52" t="s">
        <v>19</v>
      </c>
      <c r="K89" s="53" t="s">
        <v>518</v>
      </c>
      <c r="L89" s="53" t="s">
        <v>54</v>
      </c>
      <c r="M89" s="200" t="s">
        <v>209</v>
      </c>
      <c r="N89" s="200"/>
    </row>
    <row r="90" spans="1:14" s="25" customFormat="1" ht="30.75" x14ac:dyDescent="0.2">
      <c r="A90" s="242"/>
      <c r="B90" s="34" t="s">
        <v>517</v>
      </c>
      <c r="C90" s="35"/>
      <c r="D90" s="36"/>
      <c r="E90" s="242"/>
      <c r="F90" s="178"/>
      <c r="G90" s="37"/>
      <c r="H90" s="52"/>
      <c r="I90" s="38"/>
      <c r="J90" s="26"/>
      <c r="K90" s="39">
        <v>44586</v>
      </c>
      <c r="L90" s="39"/>
      <c r="M90" s="201"/>
      <c r="N90" s="201"/>
    </row>
    <row r="91" spans="1:14" s="25" customFormat="1" ht="30.75" x14ac:dyDescent="0.2">
      <c r="A91" s="262"/>
      <c r="B91" s="348" t="s">
        <v>545</v>
      </c>
      <c r="C91" s="45"/>
      <c r="D91" s="46"/>
      <c r="E91" s="266"/>
      <c r="F91" s="180"/>
      <c r="G91" s="355"/>
      <c r="H91" s="181"/>
      <c r="I91" s="49"/>
      <c r="J91" s="43"/>
      <c r="K91" s="352" t="s">
        <v>519</v>
      </c>
      <c r="L91" s="50"/>
      <c r="M91" s="202"/>
      <c r="N91" s="202"/>
    </row>
    <row r="92" spans="1:14" s="25" customFormat="1" ht="30.75" x14ac:dyDescent="0.25">
      <c r="A92" s="242">
        <v>19</v>
      </c>
      <c r="B92" s="189" t="s">
        <v>520</v>
      </c>
      <c r="C92" s="35">
        <v>41730</v>
      </c>
      <c r="D92" s="51">
        <v>41730</v>
      </c>
      <c r="E92" s="293" t="s">
        <v>13</v>
      </c>
      <c r="F92" s="248" t="s">
        <v>264</v>
      </c>
      <c r="G92" s="41">
        <v>41730</v>
      </c>
      <c r="H92" s="248" t="s">
        <v>264</v>
      </c>
      <c r="I92" s="41">
        <v>41730</v>
      </c>
      <c r="J92" s="52" t="s">
        <v>19</v>
      </c>
      <c r="K92" s="354" t="s">
        <v>521</v>
      </c>
      <c r="L92" s="53" t="s">
        <v>22</v>
      </c>
      <c r="M92" s="201"/>
      <c r="N92" s="201" t="s">
        <v>209</v>
      </c>
    </row>
    <row r="93" spans="1:14" s="25" customFormat="1" ht="30.75" x14ac:dyDescent="0.2">
      <c r="A93" s="242"/>
      <c r="B93" s="189"/>
      <c r="C93" s="35"/>
      <c r="D93" s="36"/>
      <c r="E93" s="242"/>
      <c r="F93" s="178"/>
      <c r="G93" s="37"/>
      <c r="H93" s="52"/>
      <c r="I93" s="38"/>
      <c r="J93" s="26"/>
      <c r="K93" s="39">
        <v>44588</v>
      </c>
      <c r="L93" s="39"/>
      <c r="M93" s="201"/>
      <c r="N93" s="201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2"/>
      <c r="N94" s="202"/>
    </row>
    <row r="95" spans="1:14" s="25" customFormat="1" ht="30.75" x14ac:dyDescent="0.2">
      <c r="A95" s="242">
        <v>20</v>
      </c>
      <c r="B95" s="197" t="s">
        <v>522</v>
      </c>
      <c r="C95" s="35">
        <v>321000</v>
      </c>
      <c r="D95" s="36">
        <v>294502</v>
      </c>
      <c r="E95" s="289" t="s">
        <v>13</v>
      </c>
      <c r="F95" s="179" t="s">
        <v>525</v>
      </c>
      <c r="G95" s="38" t="s">
        <v>526</v>
      </c>
      <c r="H95" s="179" t="s">
        <v>525</v>
      </c>
      <c r="I95" s="38" t="s">
        <v>526</v>
      </c>
      <c r="J95" s="32" t="s">
        <v>19</v>
      </c>
      <c r="K95" s="241" t="s">
        <v>527</v>
      </c>
      <c r="L95" s="241" t="s">
        <v>58</v>
      </c>
      <c r="M95" s="201" t="s">
        <v>209</v>
      </c>
      <c r="N95" s="201"/>
    </row>
    <row r="96" spans="1:14" s="25" customFormat="1" ht="30.75" x14ac:dyDescent="0.2">
      <c r="A96" s="242"/>
      <c r="B96" s="197" t="s">
        <v>523</v>
      </c>
      <c r="C96" s="35"/>
      <c r="D96" s="36"/>
      <c r="E96" s="261"/>
      <c r="F96" s="52"/>
      <c r="G96" s="38"/>
      <c r="H96" s="52"/>
      <c r="I96" s="38"/>
      <c r="J96" s="26"/>
      <c r="K96" s="39">
        <v>44588</v>
      </c>
      <c r="L96" s="241"/>
      <c r="M96" s="201"/>
      <c r="N96" s="201"/>
    </row>
    <row r="97" spans="1:14" s="25" customFormat="1" ht="30.75" x14ac:dyDescent="0.2">
      <c r="A97" s="242"/>
      <c r="B97" s="197" t="s">
        <v>524</v>
      </c>
      <c r="C97" s="35"/>
      <c r="D97" s="36"/>
      <c r="E97" s="261"/>
      <c r="F97" s="52"/>
      <c r="G97" s="38"/>
      <c r="H97" s="52"/>
      <c r="I97" s="38"/>
      <c r="J97" s="26"/>
      <c r="K97" s="39" t="s">
        <v>528</v>
      </c>
      <c r="L97" s="241"/>
      <c r="M97" s="201"/>
      <c r="N97" s="201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2"/>
      <c r="N98" s="202"/>
    </row>
    <row r="99" spans="1:14" s="25" customFormat="1" ht="30.75" x14ac:dyDescent="0.25">
      <c r="A99" s="242">
        <v>21</v>
      </c>
      <c r="B99" s="243" t="s">
        <v>432</v>
      </c>
      <c r="C99" s="35">
        <v>499904</v>
      </c>
      <c r="D99" s="51">
        <v>443012</v>
      </c>
      <c r="E99" s="293" t="s">
        <v>13</v>
      </c>
      <c r="F99" s="178" t="s">
        <v>421</v>
      </c>
      <c r="G99" s="41">
        <v>427244</v>
      </c>
      <c r="H99" s="178" t="s">
        <v>421</v>
      </c>
      <c r="I99" s="41">
        <v>427244</v>
      </c>
      <c r="J99" s="52" t="s">
        <v>19</v>
      </c>
      <c r="K99" s="53" t="s">
        <v>531</v>
      </c>
      <c r="L99" s="53" t="s">
        <v>54</v>
      </c>
      <c r="M99" s="200" t="s">
        <v>209</v>
      </c>
      <c r="N99" s="201"/>
    </row>
    <row r="100" spans="1:14" s="25" customFormat="1" ht="30.75" x14ac:dyDescent="0.2">
      <c r="A100" s="242"/>
      <c r="B100" s="189" t="s">
        <v>529</v>
      </c>
      <c r="C100" s="35"/>
      <c r="D100" s="36"/>
      <c r="E100" s="242"/>
      <c r="F100" s="178"/>
      <c r="G100" s="37"/>
      <c r="H100" s="52"/>
      <c r="I100" s="38"/>
      <c r="J100" s="26"/>
      <c r="K100" s="39">
        <v>44587</v>
      </c>
      <c r="L100" s="39"/>
      <c r="M100" s="201"/>
      <c r="N100" s="201"/>
    </row>
    <row r="101" spans="1:14" s="25" customFormat="1" ht="30.75" x14ac:dyDescent="0.2">
      <c r="A101" s="242"/>
      <c r="B101" s="189" t="s">
        <v>530</v>
      </c>
      <c r="C101" s="35"/>
      <c r="D101" s="36"/>
      <c r="E101" s="261"/>
      <c r="F101" s="178"/>
      <c r="G101" s="41"/>
      <c r="H101" s="52"/>
      <c r="I101" s="38"/>
      <c r="J101" s="26"/>
      <c r="K101" s="39" t="s">
        <v>532</v>
      </c>
      <c r="L101" s="39"/>
      <c r="M101" s="201"/>
      <c r="N101" s="201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2"/>
      <c r="N102" s="202"/>
    </row>
    <row r="103" spans="1:14" s="25" customFormat="1" ht="31.5" x14ac:dyDescent="0.25">
      <c r="A103" s="282">
        <v>22</v>
      </c>
      <c r="B103" s="189" t="s">
        <v>533</v>
      </c>
      <c r="C103" s="35">
        <v>23015.7</v>
      </c>
      <c r="D103" s="51">
        <v>23015.7</v>
      </c>
      <c r="E103" s="293" t="s">
        <v>13</v>
      </c>
      <c r="F103" s="178" t="s">
        <v>534</v>
      </c>
      <c r="G103" s="51">
        <v>23015.7</v>
      </c>
      <c r="H103" s="178" t="s">
        <v>534</v>
      </c>
      <c r="I103" s="51">
        <v>23015.7</v>
      </c>
      <c r="J103" s="52" t="s">
        <v>19</v>
      </c>
      <c r="K103" s="53">
        <v>3300052787</v>
      </c>
      <c r="L103" s="53" t="s">
        <v>358</v>
      </c>
      <c r="M103" s="200"/>
      <c r="N103" s="200" t="s">
        <v>209</v>
      </c>
    </row>
    <row r="104" spans="1:14" s="25" customFormat="1" ht="30.75" x14ac:dyDescent="0.2">
      <c r="A104" s="242"/>
      <c r="B104" s="189"/>
      <c r="C104" s="35"/>
      <c r="D104" s="36"/>
      <c r="E104" s="242"/>
      <c r="F104" s="178"/>
      <c r="G104" s="37"/>
      <c r="H104" s="52"/>
      <c r="I104" s="38"/>
      <c r="J104" s="26"/>
      <c r="K104" s="39">
        <v>44589</v>
      </c>
      <c r="L104" s="39"/>
      <c r="M104" s="201"/>
      <c r="N104" s="201"/>
    </row>
    <row r="105" spans="1:14" s="25" customFormat="1" ht="30.75" x14ac:dyDescent="0.2">
      <c r="A105" s="262"/>
      <c r="B105" s="195"/>
      <c r="C105" s="45"/>
      <c r="D105" s="46"/>
      <c r="E105" s="266"/>
      <c r="F105" s="181"/>
      <c r="G105" s="49"/>
      <c r="H105" s="181"/>
      <c r="I105" s="49"/>
      <c r="J105" s="43"/>
      <c r="K105" s="55"/>
      <c r="L105" s="55"/>
      <c r="M105" s="202"/>
      <c r="N105" s="202"/>
    </row>
    <row r="106" spans="1:14" s="25" customFormat="1" ht="30.75" x14ac:dyDescent="0.25">
      <c r="A106" s="282">
        <v>23</v>
      </c>
      <c r="B106" s="189" t="s">
        <v>535</v>
      </c>
      <c r="C106" s="35">
        <v>262663.59999999998</v>
      </c>
      <c r="D106" s="51">
        <v>262663.59999999998</v>
      </c>
      <c r="E106" s="293" t="s">
        <v>13</v>
      </c>
      <c r="F106" s="182" t="s">
        <v>215</v>
      </c>
      <c r="G106" s="51">
        <v>262663.59999999998</v>
      </c>
      <c r="H106" s="182" t="s">
        <v>215</v>
      </c>
      <c r="I106" s="51">
        <v>262663.59999999998</v>
      </c>
      <c r="J106" s="52" t="s">
        <v>19</v>
      </c>
      <c r="K106" s="53">
        <v>3300052788</v>
      </c>
      <c r="L106" s="53" t="s">
        <v>358</v>
      </c>
      <c r="M106" s="201" t="s">
        <v>209</v>
      </c>
      <c r="N106" s="200"/>
    </row>
    <row r="107" spans="1:14" s="25" customFormat="1" ht="30.75" x14ac:dyDescent="0.2">
      <c r="A107" s="242"/>
      <c r="B107" s="189"/>
      <c r="C107" s="35"/>
      <c r="D107" s="36"/>
      <c r="E107" s="242"/>
      <c r="F107" s="178"/>
      <c r="G107" s="37"/>
      <c r="H107" s="52"/>
      <c r="I107" s="38"/>
      <c r="J107" s="26"/>
      <c r="K107" s="39">
        <v>44589</v>
      </c>
      <c r="L107" s="39"/>
      <c r="M107" s="201"/>
      <c r="N107" s="201"/>
    </row>
    <row r="108" spans="1:14" s="25" customFormat="1" ht="30.75" x14ac:dyDescent="0.2">
      <c r="A108" s="262"/>
      <c r="B108" s="195"/>
      <c r="C108" s="45"/>
      <c r="D108" s="46"/>
      <c r="E108" s="266"/>
      <c r="F108" s="181"/>
      <c r="G108" s="49"/>
      <c r="H108" s="181"/>
      <c r="I108" s="49"/>
      <c r="J108" s="43"/>
      <c r="K108" s="55"/>
      <c r="L108" s="55"/>
      <c r="M108" s="202"/>
      <c r="N108" s="202"/>
    </row>
    <row r="109" spans="1:14" s="25" customFormat="1" ht="31.5" x14ac:dyDescent="0.25">
      <c r="A109" s="282">
        <v>24</v>
      </c>
      <c r="B109" s="197" t="s">
        <v>522</v>
      </c>
      <c r="C109" s="35">
        <v>363800</v>
      </c>
      <c r="D109" s="51">
        <v>347827</v>
      </c>
      <c r="E109" s="293" t="s">
        <v>13</v>
      </c>
      <c r="F109" s="178" t="s">
        <v>142</v>
      </c>
      <c r="G109" s="41">
        <v>335512</v>
      </c>
      <c r="H109" s="178" t="s">
        <v>142</v>
      </c>
      <c r="I109" s="41">
        <v>335512</v>
      </c>
      <c r="J109" s="52" t="s">
        <v>19</v>
      </c>
      <c r="K109" s="53" t="s">
        <v>538</v>
      </c>
      <c r="L109" s="53" t="s">
        <v>58</v>
      </c>
      <c r="M109" s="200" t="s">
        <v>209</v>
      </c>
      <c r="N109" s="200"/>
    </row>
    <row r="110" spans="1:14" s="25" customFormat="1" ht="30.75" x14ac:dyDescent="0.2">
      <c r="A110" s="242"/>
      <c r="B110" s="189" t="s">
        <v>536</v>
      </c>
      <c r="C110" s="35"/>
      <c r="D110" s="36"/>
      <c r="E110" s="242"/>
      <c r="F110" s="178"/>
      <c r="G110" s="37"/>
      <c r="H110" s="52"/>
      <c r="I110" s="38"/>
      <c r="J110" s="26"/>
      <c r="K110" s="39">
        <v>44589</v>
      </c>
      <c r="L110" s="39"/>
      <c r="M110" s="201"/>
      <c r="N110" s="201"/>
    </row>
    <row r="111" spans="1:14" s="25" customFormat="1" ht="30.75" x14ac:dyDescent="0.2">
      <c r="A111" s="262"/>
      <c r="B111" s="348" t="s">
        <v>537</v>
      </c>
      <c r="C111" s="45"/>
      <c r="D111" s="46"/>
      <c r="E111" s="266"/>
      <c r="F111" s="180"/>
      <c r="G111" s="48"/>
      <c r="H111" s="181"/>
      <c r="I111" s="49"/>
      <c r="J111" s="43"/>
      <c r="K111" s="50" t="s">
        <v>539</v>
      </c>
      <c r="L111" s="50"/>
      <c r="M111" s="202"/>
      <c r="N111" s="202"/>
    </row>
    <row r="112" spans="1:14" s="25" customFormat="1" ht="31.5" x14ac:dyDescent="0.25">
      <c r="A112" s="242">
        <v>25</v>
      </c>
      <c r="B112" s="189" t="s">
        <v>540</v>
      </c>
      <c r="C112" s="35">
        <v>960860</v>
      </c>
      <c r="D112" s="51">
        <v>958988.57</v>
      </c>
      <c r="E112" s="347" t="s">
        <v>330</v>
      </c>
      <c r="F112" s="178" t="s">
        <v>279</v>
      </c>
      <c r="G112" s="41">
        <v>815000</v>
      </c>
      <c r="H112" s="178" t="s">
        <v>279</v>
      </c>
      <c r="I112" s="41">
        <v>815000</v>
      </c>
      <c r="J112" s="52" t="s">
        <v>48</v>
      </c>
      <c r="K112" s="53" t="s">
        <v>542</v>
      </c>
      <c r="L112" s="53" t="s">
        <v>38</v>
      </c>
      <c r="M112" s="201" t="s">
        <v>209</v>
      </c>
      <c r="N112" s="201"/>
    </row>
    <row r="113" spans="1:14" s="25" customFormat="1" ht="30.75" x14ac:dyDescent="0.2">
      <c r="A113" s="242"/>
      <c r="B113" s="189" t="s">
        <v>541</v>
      </c>
      <c r="C113" s="35"/>
      <c r="D113" s="36"/>
      <c r="E113" s="295" t="s">
        <v>299</v>
      </c>
      <c r="F113" s="178"/>
      <c r="G113" s="37"/>
      <c r="H113" s="52"/>
      <c r="I113" s="38"/>
      <c r="J113" s="26" t="s">
        <v>175</v>
      </c>
      <c r="K113" s="39">
        <v>44592</v>
      </c>
      <c r="L113" s="39"/>
      <c r="M113" s="201"/>
      <c r="N113" s="201"/>
    </row>
    <row r="114" spans="1:14" s="25" customFormat="1" ht="30.75" x14ac:dyDescent="0.2">
      <c r="A114" s="262"/>
      <c r="B114" s="348" t="s">
        <v>453</v>
      </c>
      <c r="C114" s="45"/>
      <c r="D114" s="46"/>
      <c r="E114" s="266"/>
      <c r="F114" s="180"/>
      <c r="G114" s="48"/>
      <c r="H114" s="181"/>
      <c r="I114" s="49"/>
      <c r="J114" s="43"/>
      <c r="K114" s="50" t="s">
        <v>543</v>
      </c>
      <c r="L114" s="50"/>
      <c r="M114" s="202"/>
      <c r="N114" s="202"/>
    </row>
    <row r="115" spans="1:14" ht="21.75" thickBot="1" x14ac:dyDescent="0.25">
      <c r="C115" s="349">
        <f>SUM(C8:C114)</f>
        <v>32468154.900000002</v>
      </c>
      <c r="I115" s="349">
        <f>SUM(I8:I114)</f>
        <v>22969987.68</v>
      </c>
    </row>
    <row r="116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7442A-142A-4741-ADB9-B786A20D242E}">
          <x14:formula1>
            <xm:f>ชื่อหมวด!$B$2:$B$24</xm:f>
          </x14:formula1>
          <xm:sqref>L8:L114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409-FC24-49FD-BE94-507395E8A568}">
  <dimension ref="A1:N115"/>
  <sheetViews>
    <sheetView zoomScale="110" zoomScaleNormal="110" workbookViewId="0">
      <pane xSplit="4" ySplit="6" topLeftCell="J24" activePane="bottomRight" state="frozen"/>
      <selection pane="topRight" activeCell="E1" sqref="E1"/>
      <selection pane="bottomLeft" activeCell="A8" sqref="A8"/>
      <selection pane="bottomRight" activeCell="B33" sqref="B33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550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551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54.75" customHeight="1" x14ac:dyDescent="0.2">
      <c r="A6" s="546"/>
      <c r="B6" s="536"/>
      <c r="C6" s="532"/>
      <c r="D6" s="534"/>
      <c r="E6" s="541"/>
      <c r="F6" s="410" t="s">
        <v>9</v>
      </c>
      <c r="G6" s="219" t="s">
        <v>69</v>
      </c>
      <c r="H6" s="409" t="s">
        <v>10</v>
      </c>
      <c r="I6" s="408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43" t="s">
        <v>552</v>
      </c>
      <c r="C7" s="244">
        <v>2239510</v>
      </c>
      <c r="D7" s="245">
        <v>2239405</v>
      </c>
      <c r="E7" s="246" t="s">
        <v>171</v>
      </c>
      <c r="F7" s="287" t="s">
        <v>555</v>
      </c>
      <c r="G7" s="247">
        <v>2238000</v>
      </c>
      <c r="H7" s="287" t="s">
        <v>555</v>
      </c>
      <c r="I7" s="247">
        <v>2238000</v>
      </c>
      <c r="J7" s="250" t="s">
        <v>48</v>
      </c>
      <c r="K7" s="33" t="s">
        <v>557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553</v>
      </c>
      <c r="C8" s="254"/>
      <c r="D8" s="255"/>
      <c r="E8" s="242"/>
      <c r="F8" s="248" t="s">
        <v>243</v>
      </c>
      <c r="G8" s="256">
        <v>2239405</v>
      </c>
      <c r="H8" s="257"/>
      <c r="I8" s="258"/>
      <c r="J8" s="242"/>
      <c r="K8" s="259">
        <v>44596</v>
      </c>
      <c r="L8" s="259"/>
      <c r="M8" s="260"/>
      <c r="N8" s="260"/>
    </row>
    <row r="9" spans="1:14" s="252" customFormat="1" ht="30.75" x14ac:dyDescent="0.2">
      <c r="A9" s="242"/>
      <c r="B9" s="253" t="s">
        <v>554</v>
      </c>
      <c r="C9" s="254"/>
      <c r="D9" s="255"/>
      <c r="E9" s="261"/>
      <c r="F9" s="248" t="s">
        <v>207</v>
      </c>
      <c r="G9" s="249">
        <v>2249000</v>
      </c>
      <c r="H9" s="257"/>
      <c r="I9" s="258"/>
      <c r="J9" s="242"/>
      <c r="K9" s="330" t="s">
        <v>558</v>
      </c>
      <c r="L9" s="259"/>
      <c r="M9" s="260"/>
      <c r="N9" s="260"/>
    </row>
    <row r="10" spans="1:14" s="252" customFormat="1" ht="30.75" x14ac:dyDescent="0.2">
      <c r="A10" s="242"/>
      <c r="B10" s="253"/>
      <c r="C10" s="254"/>
      <c r="D10" s="255"/>
      <c r="E10" s="261"/>
      <c r="F10" s="248" t="s">
        <v>312</v>
      </c>
      <c r="G10" s="249">
        <v>2239405</v>
      </c>
      <c r="H10" s="257"/>
      <c r="I10" s="258"/>
      <c r="J10" s="242"/>
      <c r="K10" s="330"/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 t="s">
        <v>556</v>
      </c>
      <c r="G11" s="249">
        <v>2238500</v>
      </c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115</v>
      </c>
      <c r="G12" s="249">
        <v>2239000</v>
      </c>
      <c r="H12" s="257"/>
      <c r="I12" s="258"/>
      <c r="J12" s="242"/>
      <c r="K12" s="330"/>
      <c r="L12" s="259"/>
      <c r="M12" s="260"/>
      <c r="N12" s="260"/>
    </row>
    <row r="13" spans="1:14" s="252" customFormat="1" ht="30.75" x14ac:dyDescent="0.2">
      <c r="A13" s="262"/>
      <c r="B13" s="412"/>
      <c r="C13" s="264"/>
      <c r="D13" s="265"/>
      <c r="E13" s="266"/>
      <c r="F13" s="267"/>
      <c r="G13" s="268"/>
      <c r="H13" s="269"/>
      <c r="I13" s="270"/>
      <c r="J13" s="262"/>
      <c r="K13" s="352"/>
      <c r="L13" s="259"/>
      <c r="M13" s="260"/>
      <c r="N13" s="260"/>
    </row>
    <row r="14" spans="1:14" s="252" customFormat="1" ht="30.75" x14ac:dyDescent="0.25">
      <c r="A14" s="242">
        <v>2</v>
      </c>
      <c r="B14" s="253" t="s">
        <v>432</v>
      </c>
      <c r="C14" s="254">
        <v>1284000</v>
      </c>
      <c r="D14" s="273">
        <v>1260129</v>
      </c>
      <c r="E14" s="261" t="s">
        <v>171</v>
      </c>
      <c r="F14" s="411" t="s">
        <v>204</v>
      </c>
      <c r="G14" s="249">
        <v>1258000</v>
      </c>
      <c r="H14" s="248" t="s">
        <v>207</v>
      </c>
      <c r="I14" s="249">
        <v>1216606</v>
      </c>
      <c r="J14" s="257" t="s">
        <v>48</v>
      </c>
      <c r="K14" s="53" t="s">
        <v>562</v>
      </c>
      <c r="L14" s="53" t="s">
        <v>54</v>
      </c>
      <c r="M14" s="212" t="s">
        <v>209</v>
      </c>
      <c r="N14" s="212"/>
    </row>
    <row r="15" spans="1:14" s="252" customFormat="1" ht="30.75" x14ac:dyDescent="0.2">
      <c r="A15" s="242"/>
      <c r="B15" s="253" t="s">
        <v>559</v>
      </c>
      <c r="C15" s="254"/>
      <c r="D15" s="255"/>
      <c r="E15" s="242"/>
      <c r="F15" s="248" t="s">
        <v>561</v>
      </c>
      <c r="G15" s="256">
        <v>1259000</v>
      </c>
      <c r="H15" s="257"/>
      <c r="I15" s="258"/>
      <c r="J15" s="242"/>
      <c r="K15" s="259">
        <v>44596</v>
      </c>
      <c r="L15" s="259"/>
      <c r="M15" s="213"/>
      <c r="N15" s="213"/>
    </row>
    <row r="16" spans="1:14" s="252" customFormat="1" ht="30.75" x14ac:dyDescent="0.2">
      <c r="A16" s="242"/>
      <c r="B16" s="253" t="s">
        <v>560</v>
      </c>
      <c r="C16" s="254"/>
      <c r="D16" s="255"/>
      <c r="E16" s="261"/>
      <c r="F16" s="248" t="s">
        <v>243</v>
      </c>
      <c r="G16" s="256">
        <v>1260129</v>
      </c>
      <c r="H16" s="257"/>
      <c r="I16" s="258"/>
      <c r="J16" s="242"/>
      <c r="K16" s="330" t="s">
        <v>563</v>
      </c>
      <c r="L16" s="259"/>
      <c r="M16" s="213"/>
      <c r="N16" s="213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207</v>
      </c>
      <c r="G17" s="288">
        <v>1240000</v>
      </c>
      <c r="H17" s="257"/>
      <c r="I17" s="258"/>
      <c r="J17" s="242"/>
      <c r="K17" s="330"/>
      <c r="L17" s="259"/>
      <c r="M17" s="213"/>
      <c r="N17" s="213"/>
    </row>
    <row r="18" spans="1:14" s="252" customFormat="1" ht="30.75" x14ac:dyDescent="0.2">
      <c r="A18" s="242"/>
      <c r="B18" s="253"/>
      <c r="C18" s="254"/>
      <c r="D18" s="255"/>
      <c r="E18" s="261"/>
      <c r="F18" s="248" t="s">
        <v>208</v>
      </c>
      <c r="G18" s="288">
        <v>1260000</v>
      </c>
      <c r="H18" s="257"/>
      <c r="I18" s="258"/>
      <c r="J18" s="242"/>
      <c r="K18" s="330"/>
      <c r="L18" s="259"/>
      <c r="M18" s="213"/>
      <c r="N18" s="213"/>
    </row>
    <row r="19" spans="1:14" s="252" customFormat="1" ht="30.75" x14ac:dyDescent="0.2">
      <c r="A19" s="262"/>
      <c r="B19" s="412"/>
      <c r="C19" s="264"/>
      <c r="D19" s="265"/>
      <c r="E19" s="266"/>
      <c r="F19" s="267" t="s">
        <v>185</v>
      </c>
      <c r="G19" s="413">
        <v>1260000</v>
      </c>
      <c r="H19" s="269"/>
      <c r="I19" s="270"/>
      <c r="J19" s="262"/>
      <c r="K19" s="352"/>
      <c r="L19" s="259"/>
      <c r="M19" s="213"/>
      <c r="N19" s="213"/>
    </row>
    <row r="20" spans="1:14" s="252" customFormat="1" ht="30.75" x14ac:dyDescent="0.25">
      <c r="A20" s="242">
        <v>3</v>
      </c>
      <c r="B20" s="253" t="s">
        <v>432</v>
      </c>
      <c r="C20" s="254">
        <v>460100</v>
      </c>
      <c r="D20" s="273">
        <v>441341</v>
      </c>
      <c r="E20" s="261" t="s">
        <v>13</v>
      </c>
      <c r="F20" s="248" t="s">
        <v>567</v>
      </c>
      <c r="G20" s="249">
        <v>425770</v>
      </c>
      <c r="H20" s="248" t="s">
        <v>567</v>
      </c>
      <c r="I20" s="249">
        <v>425770</v>
      </c>
      <c r="J20" s="257" t="s">
        <v>19</v>
      </c>
      <c r="K20" s="53" t="s">
        <v>566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564</v>
      </c>
      <c r="C21" s="254"/>
      <c r="D21" s="255"/>
      <c r="E21" s="242"/>
      <c r="F21" s="248"/>
      <c r="G21" s="256"/>
      <c r="H21" s="257"/>
      <c r="I21" s="258"/>
      <c r="J21" s="242"/>
      <c r="K21" s="259">
        <v>44594</v>
      </c>
      <c r="L21" s="259"/>
      <c r="M21" s="213"/>
      <c r="N21" s="213"/>
    </row>
    <row r="22" spans="1:14" s="252" customFormat="1" ht="30.75" x14ac:dyDescent="0.2">
      <c r="A22" s="242"/>
      <c r="B22" s="253" t="s">
        <v>565</v>
      </c>
      <c r="C22" s="254"/>
      <c r="D22" s="255"/>
      <c r="E22" s="261"/>
      <c r="F22" s="248"/>
      <c r="G22" s="288"/>
      <c r="H22" s="257"/>
      <c r="I22" s="258"/>
      <c r="J22" s="242"/>
      <c r="K22" s="330" t="s">
        <v>568</v>
      </c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/>
      <c r="G23" s="288"/>
      <c r="H23" s="257"/>
      <c r="I23" s="258"/>
      <c r="J23" s="242"/>
      <c r="K23" s="330"/>
      <c r="L23" s="259"/>
      <c r="M23" s="213"/>
      <c r="N23" s="213"/>
    </row>
    <row r="24" spans="1:14" s="252" customFormat="1" ht="30.75" x14ac:dyDescent="0.2">
      <c r="A24" s="262"/>
      <c r="B24" s="275"/>
      <c r="C24" s="264"/>
      <c r="D24" s="265"/>
      <c r="E24" s="266"/>
      <c r="F24" s="269"/>
      <c r="G24" s="270"/>
      <c r="H24" s="269"/>
      <c r="I24" s="270"/>
      <c r="J24" s="262"/>
      <c r="K24" s="276"/>
      <c r="L24" s="276"/>
      <c r="M24" s="214"/>
      <c r="N24" s="214"/>
    </row>
    <row r="25" spans="1:14" s="252" customFormat="1" ht="30.75" x14ac:dyDescent="0.25">
      <c r="A25" s="282">
        <v>4</v>
      </c>
      <c r="B25" s="243" t="s">
        <v>432</v>
      </c>
      <c r="C25" s="244">
        <v>428000</v>
      </c>
      <c r="D25" s="245">
        <v>393934</v>
      </c>
      <c r="E25" s="246" t="s">
        <v>13</v>
      </c>
      <c r="F25" s="248" t="s">
        <v>191</v>
      </c>
      <c r="G25" s="256">
        <v>380026</v>
      </c>
      <c r="H25" s="248" t="s">
        <v>191</v>
      </c>
      <c r="I25" s="256">
        <v>380026</v>
      </c>
      <c r="J25" s="250" t="s">
        <v>19</v>
      </c>
      <c r="K25" s="33" t="s">
        <v>571</v>
      </c>
      <c r="L25" s="33" t="s">
        <v>54</v>
      </c>
      <c r="M25" s="251" t="s">
        <v>209</v>
      </c>
      <c r="N25" s="251"/>
    </row>
    <row r="26" spans="1:14" s="252" customFormat="1" ht="30.75" x14ac:dyDescent="0.2">
      <c r="A26" s="242"/>
      <c r="B26" s="253" t="s">
        <v>569</v>
      </c>
      <c r="C26" s="254"/>
      <c r="D26" s="255"/>
      <c r="E26" s="242"/>
      <c r="F26" s="248"/>
      <c r="G26" s="256"/>
      <c r="H26" s="257"/>
      <c r="I26" s="258"/>
      <c r="J26" s="242"/>
      <c r="K26" s="259">
        <v>44607</v>
      </c>
      <c r="L26" s="259"/>
      <c r="M26" s="260"/>
      <c r="N26" s="260"/>
    </row>
    <row r="27" spans="1:14" s="252" customFormat="1" ht="30.75" x14ac:dyDescent="0.2">
      <c r="A27" s="242"/>
      <c r="B27" s="253" t="s">
        <v>570</v>
      </c>
      <c r="C27" s="254"/>
      <c r="D27" s="255"/>
      <c r="E27" s="261"/>
      <c r="F27" s="248"/>
      <c r="G27" s="249"/>
      <c r="H27" s="257"/>
      <c r="I27" s="258"/>
      <c r="J27" s="242"/>
      <c r="K27" s="330" t="s">
        <v>572</v>
      </c>
      <c r="L27" s="259"/>
      <c r="M27" s="260"/>
      <c r="N27" s="260"/>
    </row>
    <row r="28" spans="1:14" s="252" customFormat="1" ht="30.75" x14ac:dyDescent="0.2">
      <c r="A28" s="262"/>
      <c r="B28" s="275"/>
      <c r="C28" s="264"/>
      <c r="D28" s="265"/>
      <c r="E28" s="266"/>
      <c r="F28" s="269"/>
      <c r="G28" s="270"/>
      <c r="H28" s="269"/>
      <c r="I28" s="270"/>
      <c r="J28" s="262"/>
      <c r="K28" s="276"/>
      <c r="L28" s="276"/>
      <c r="M28" s="272"/>
      <c r="N28" s="272"/>
    </row>
    <row r="29" spans="1:14" s="252" customFormat="1" ht="31.5" x14ac:dyDescent="0.25">
      <c r="A29" s="282">
        <v>5</v>
      </c>
      <c r="B29" s="253" t="s">
        <v>573</v>
      </c>
      <c r="C29" s="244">
        <v>999989.9</v>
      </c>
      <c r="D29" s="245">
        <v>999827.26</v>
      </c>
      <c r="E29" s="294" t="s">
        <v>171</v>
      </c>
      <c r="F29" s="248" t="s">
        <v>575</v>
      </c>
      <c r="G29" s="247">
        <v>999827.26</v>
      </c>
      <c r="H29" s="248" t="s">
        <v>75</v>
      </c>
      <c r="I29" s="37">
        <v>979305.73</v>
      </c>
      <c r="J29" s="52" t="s">
        <v>48</v>
      </c>
      <c r="K29" s="33" t="s">
        <v>578</v>
      </c>
      <c r="L29" s="33" t="s">
        <v>40</v>
      </c>
      <c r="M29" s="278" t="s">
        <v>209</v>
      </c>
      <c r="N29" s="278"/>
    </row>
    <row r="30" spans="1:14" s="252" customFormat="1" ht="30.75" x14ac:dyDescent="0.25">
      <c r="A30" s="242"/>
      <c r="B30" s="253" t="s">
        <v>77</v>
      </c>
      <c r="C30" s="254"/>
      <c r="D30" s="273"/>
      <c r="E30" s="295"/>
      <c r="F30" s="248" t="s">
        <v>75</v>
      </c>
      <c r="G30" s="37">
        <v>989828.99</v>
      </c>
      <c r="H30" s="248"/>
      <c r="I30" s="277"/>
      <c r="J30" s="26"/>
      <c r="K30" s="259">
        <v>44600</v>
      </c>
      <c r="L30" s="53"/>
      <c r="M30" s="279"/>
      <c r="N30" s="279"/>
    </row>
    <row r="31" spans="1:14" s="252" customFormat="1" ht="30.75" x14ac:dyDescent="0.25">
      <c r="A31" s="242"/>
      <c r="B31" s="253" t="s">
        <v>574</v>
      </c>
      <c r="C31" s="254"/>
      <c r="D31" s="273"/>
      <c r="E31" s="261"/>
      <c r="F31" s="248" t="s">
        <v>576</v>
      </c>
      <c r="G31" s="249">
        <v>999827.26</v>
      </c>
      <c r="H31" s="248"/>
      <c r="I31" s="277"/>
      <c r="J31" s="257"/>
      <c r="K31" s="330" t="s">
        <v>579</v>
      </c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174</v>
      </c>
      <c r="G32" s="277">
        <v>999827.26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5">
      <c r="A33" s="242"/>
      <c r="B33" s="253"/>
      <c r="C33" s="254"/>
      <c r="D33" s="273"/>
      <c r="E33" s="261"/>
      <c r="F33" s="248" t="s">
        <v>577</v>
      </c>
      <c r="G33" s="277">
        <v>999827.26</v>
      </c>
      <c r="H33" s="248"/>
      <c r="I33" s="277"/>
      <c r="J33" s="257"/>
      <c r="K33" s="259"/>
      <c r="L33" s="53"/>
      <c r="M33" s="279"/>
      <c r="N33" s="279"/>
    </row>
    <row r="34" spans="1:14" s="252" customFormat="1" ht="30.75" x14ac:dyDescent="0.25">
      <c r="A34" s="242"/>
      <c r="B34" s="253"/>
      <c r="C34" s="254"/>
      <c r="D34" s="273"/>
      <c r="E34" s="261"/>
      <c r="F34" s="248" t="s">
        <v>279</v>
      </c>
      <c r="G34" s="277">
        <v>999827.26</v>
      </c>
      <c r="H34" s="248"/>
      <c r="I34" s="277"/>
      <c r="J34" s="257"/>
      <c r="K34" s="259"/>
      <c r="L34" s="53"/>
      <c r="M34" s="279"/>
      <c r="N34" s="279"/>
    </row>
    <row r="35" spans="1:14" s="25" customFormat="1" ht="30.75" x14ac:dyDescent="0.25">
      <c r="A35" s="282">
        <v>6</v>
      </c>
      <c r="B35" s="243" t="s">
        <v>580</v>
      </c>
      <c r="C35" s="28">
        <v>499989.6</v>
      </c>
      <c r="D35" s="80">
        <v>490436.64</v>
      </c>
      <c r="E35" s="289" t="s">
        <v>13</v>
      </c>
      <c r="F35" s="287" t="s">
        <v>583</v>
      </c>
      <c r="G35" s="31">
        <v>490436.64</v>
      </c>
      <c r="H35" s="287" t="s">
        <v>583</v>
      </c>
      <c r="I35" s="31">
        <v>490436.64</v>
      </c>
      <c r="J35" s="32" t="s">
        <v>19</v>
      </c>
      <c r="K35" s="33" t="s">
        <v>584</v>
      </c>
      <c r="L35" s="33" t="s">
        <v>40</v>
      </c>
      <c r="M35" s="206" t="s">
        <v>209</v>
      </c>
      <c r="N35" s="206"/>
    </row>
    <row r="36" spans="1:14" s="25" customFormat="1" ht="30.75" x14ac:dyDescent="0.2">
      <c r="A36" s="242"/>
      <c r="B36" s="189" t="s">
        <v>581</v>
      </c>
      <c r="C36" s="35"/>
      <c r="D36" s="36"/>
      <c r="E36" s="242"/>
      <c r="F36" s="178"/>
      <c r="G36" s="37"/>
      <c r="H36" s="52"/>
      <c r="I36" s="38"/>
      <c r="J36" s="26"/>
      <c r="K36" s="39">
        <v>44606</v>
      </c>
      <c r="L36" s="39"/>
      <c r="M36" s="207"/>
      <c r="N36" s="207"/>
    </row>
    <row r="37" spans="1:14" s="25" customFormat="1" ht="30.75" x14ac:dyDescent="0.2">
      <c r="A37" s="242"/>
      <c r="B37" s="189" t="s">
        <v>77</v>
      </c>
      <c r="C37" s="35"/>
      <c r="D37" s="36"/>
      <c r="E37" s="261"/>
      <c r="F37" s="178"/>
      <c r="G37" s="41"/>
      <c r="H37" s="52"/>
      <c r="I37" s="38"/>
      <c r="J37" s="26"/>
      <c r="K37" s="330" t="s">
        <v>585</v>
      </c>
      <c r="L37" s="39"/>
      <c r="M37" s="207"/>
      <c r="N37" s="207"/>
    </row>
    <row r="38" spans="1:14" s="25" customFormat="1" ht="30.75" x14ac:dyDescent="0.2">
      <c r="A38" s="262"/>
      <c r="B38" s="54" t="s">
        <v>582</v>
      </c>
      <c r="C38" s="45"/>
      <c r="D38" s="46"/>
      <c r="E38" s="266"/>
      <c r="F38" s="181"/>
      <c r="G38" s="49"/>
      <c r="H38" s="181"/>
      <c r="I38" s="49"/>
      <c r="J38" s="43"/>
      <c r="K38" s="55"/>
      <c r="L38" s="55"/>
      <c r="M38" s="208"/>
      <c r="N38" s="208"/>
    </row>
    <row r="39" spans="1:14" s="25" customFormat="1" ht="30.75" x14ac:dyDescent="0.25">
      <c r="A39" s="283">
        <v>7</v>
      </c>
      <c r="B39" s="243" t="s">
        <v>586</v>
      </c>
      <c r="C39" s="58">
        <v>499904</v>
      </c>
      <c r="D39" s="80">
        <v>499501</v>
      </c>
      <c r="E39" s="289" t="s">
        <v>13</v>
      </c>
      <c r="F39" s="182" t="s">
        <v>139</v>
      </c>
      <c r="G39" s="61">
        <v>481880</v>
      </c>
      <c r="H39" s="182" t="s">
        <v>139</v>
      </c>
      <c r="I39" s="61">
        <v>481880</v>
      </c>
      <c r="J39" s="32" t="s">
        <v>19</v>
      </c>
      <c r="K39" s="63" t="s">
        <v>590</v>
      </c>
      <c r="L39" s="63" t="s">
        <v>54</v>
      </c>
      <c r="M39" s="209" t="s">
        <v>209</v>
      </c>
      <c r="N39" s="209"/>
    </row>
    <row r="40" spans="1:14" s="25" customFormat="1" ht="30.75" x14ac:dyDescent="0.2">
      <c r="A40" s="284"/>
      <c r="B40" s="189" t="s">
        <v>587</v>
      </c>
      <c r="C40" s="65"/>
      <c r="D40" s="66"/>
      <c r="E40" s="284"/>
      <c r="F40" s="183"/>
      <c r="G40" s="67"/>
      <c r="H40" s="186"/>
      <c r="I40" s="68"/>
      <c r="J40" s="64"/>
      <c r="K40" s="69">
        <v>44617</v>
      </c>
      <c r="L40" s="69"/>
      <c r="M40" s="210"/>
      <c r="N40" s="210"/>
    </row>
    <row r="41" spans="1:14" s="25" customFormat="1" ht="30.75" x14ac:dyDescent="0.2">
      <c r="A41" s="284"/>
      <c r="B41" s="189" t="s">
        <v>588</v>
      </c>
      <c r="C41" s="65"/>
      <c r="D41" s="66"/>
      <c r="E41" s="290"/>
      <c r="F41" s="183"/>
      <c r="G41" s="72"/>
      <c r="H41" s="186"/>
      <c r="I41" s="68"/>
      <c r="J41" s="64"/>
      <c r="K41" s="330" t="s">
        <v>591</v>
      </c>
      <c r="L41" s="69"/>
      <c r="M41" s="210"/>
      <c r="N41" s="210"/>
    </row>
    <row r="42" spans="1:14" s="25" customFormat="1" ht="30.75" x14ac:dyDescent="0.2">
      <c r="A42" s="284"/>
      <c r="B42" s="189" t="s">
        <v>589</v>
      </c>
      <c r="C42" s="65"/>
      <c r="D42" s="66"/>
      <c r="E42" s="290"/>
      <c r="F42" s="183"/>
      <c r="G42" s="236"/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62"/>
      <c r="B43" s="54"/>
      <c r="C43" s="45"/>
      <c r="D43" s="46"/>
      <c r="E43" s="262"/>
      <c r="F43" s="184"/>
      <c r="G43" s="78"/>
      <c r="H43" s="184"/>
      <c r="I43" s="78"/>
      <c r="J43" s="73"/>
      <c r="K43" s="79"/>
      <c r="L43" s="79"/>
      <c r="M43" s="211"/>
      <c r="N43" s="211"/>
    </row>
    <row r="44" spans="1:14" s="25" customFormat="1" ht="30.75" hidden="1" x14ac:dyDescent="0.25">
      <c r="A44" s="283"/>
      <c r="B44" s="253"/>
      <c r="C44" s="58"/>
      <c r="D44" s="59"/>
      <c r="E44" s="289"/>
      <c r="F44" s="182"/>
      <c r="G44" s="61"/>
      <c r="H44" s="182"/>
      <c r="I44" s="61"/>
      <c r="J44" s="32"/>
      <c r="K44" s="63"/>
      <c r="L44" s="346"/>
      <c r="M44" s="209"/>
      <c r="N44" s="209"/>
    </row>
    <row r="45" spans="1:14" s="25" customFormat="1" ht="30.75" hidden="1" x14ac:dyDescent="0.25">
      <c r="A45" s="284"/>
      <c r="B45" s="253"/>
      <c r="C45" s="65"/>
      <c r="D45" s="235"/>
      <c r="E45" s="290"/>
      <c r="F45" s="182"/>
      <c r="G45" s="72"/>
      <c r="H45" s="183"/>
      <c r="I45" s="236"/>
      <c r="J45" s="186"/>
      <c r="K45" s="69"/>
      <c r="L45" s="237"/>
      <c r="M45" s="210"/>
      <c r="N45" s="210"/>
    </row>
    <row r="46" spans="1:14" s="25" customFormat="1" ht="30.75" hidden="1" x14ac:dyDescent="0.25">
      <c r="A46" s="284"/>
      <c r="B46" s="253"/>
      <c r="C46" s="65"/>
      <c r="D46" s="235"/>
      <c r="E46" s="290"/>
      <c r="F46" s="182"/>
      <c r="G46" s="72"/>
      <c r="H46" s="183"/>
      <c r="I46" s="236"/>
      <c r="J46" s="186"/>
      <c r="K46" s="330"/>
      <c r="L46" s="237"/>
      <c r="M46" s="210"/>
      <c r="N46" s="210"/>
    </row>
    <row r="47" spans="1:14" s="25" customFormat="1" ht="30.75" hidden="1" x14ac:dyDescent="0.25">
      <c r="A47" s="284"/>
      <c r="B47" s="34"/>
      <c r="C47" s="65"/>
      <c r="D47" s="235"/>
      <c r="E47" s="290"/>
      <c r="F47" s="182"/>
      <c r="G47" s="236"/>
      <c r="H47" s="183"/>
      <c r="I47" s="236"/>
      <c r="J47" s="186"/>
      <c r="K47" s="39"/>
      <c r="L47" s="237"/>
      <c r="M47" s="210"/>
      <c r="N47" s="210"/>
    </row>
    <row r="48" spans="1:14" s="25" customFormat="1" ht="30.75" hidden="1" x14ac:dyDescent="0.2">
      <c r="A48" s="285"/>
      <c r="B48" s="194"/>
      <c r="C48" s="75"/>
      <c r="D48" s="76"/>
      <c r="E48" s="291"/>
      <c r="F48" s="184"/>
      <c r="G48" s="78"/>
      <c r="H48" s="184"/>
      <c r="I48" s="78"/>
      <c r="J48" s="73"/>
      <c r="K48" s="79"/>
      <c r="L48" s="79"/>
      <c r="M48" s="211"/>
      <c r="N48" s="211"/>
    </row>
    <row r="49" spans="1:14" s="25" customFormat="1" ht="30.75" hidden="1" x14ac:dyDescent="0.25">
      <c r="A49" s="356"/>
      <c r="B49" s="253"/>
      <c r="C49" s="58"/>
      <c r="D49" s="59"/>
      <c r="E49" s="292"/>
      <c r="F49" s="182"/>
      <c r="G49" s="61"/>
      <c r="H49" s="182"/>
      <c r="I49" s="61"/>
      <c r="J49" s="62"/>
      <c r="K49" s="63"/>
      <c r="L49" s="63"/>
      <c r="M49" s="206"/>
      <c r="N49" s="206"/>
    </row>
    <row r="50" spans="1:14" s="25" customFormat="1" ht="30.75" hidden="1" x14ac:dyDescent="0.2">
      <c r="A50" s="284"/>
      <c r="B50" s="336"/>
      <c r="C50" s="65"/>
      <c r="D50" s="66"/>
      <c r="E50" s="284"/>
      <c r="F50" s="183"/>
      <c r="G50" s="67"/>
      <c r="H50" s="186"/>
      <c r="I50" s="68"/>
      <c r="J50" s="64"/>
      <c r="K50" s="69"/>
      <c r="L50" s="69"/>
      <c r="M50" s="207"/>
      <c r="N50" s="207"/>
    </row>
    <row r="51" spans="1:14" s="25" customFormat="1" ht="30.75" hidden="1" x14ac:dyDescent="0.2">
      <c r="A51" s="284"/>
      <c r="B51" s="253"/>
      <c r="C51" s="65"/>
      <c r="D51" s="66"/>
      <c r="E51" s="290"/>
      <c r="F51" s="183"/>
      <c r="G51" s="72"/>
      <c r="H51" s="186"/>
      <c r="I51" s="68"/>
      <c r="J51" s="64"/>
      <c r="K51" s="330"/>
      <c r="L51" s="69"/>
      <c r="M51" s="207"/>
      <c r="N51" s="207"/>
    </row>
    <row r="52" spans="1:14" s="25" customFormat="1" ht="30.75" hidden="1" x14ac:dyDescent="0.2">
      <c r="A52" s="285"/>
      <c r="B52" s="194"/>
      <c r="C52" s="75"/>
      <c r="D52" s="76"/>
      <c r="E52" s="291"/>
      <c r="F52" s="184"/>
      <c r="G52" s="78"/>
      <c r="H52" s="184"/>
      <c r="I52" s="78"/>
      <c r="J52" s="73"/>
      <c r="K52" s="79"/>
      <c r="L52" s="79"/>
      <c r="M52" s="208"/>
      <c r="N52" s="208"/>
    </row>
    <row r="53" spans="1:14" s="25" customFormat="1" ht="30.75" hidden="1" x14ac:dyDescent="0.25">
      <c r="A53" s="242"/>
      <c r="B53" s="34"/>
      <c r="C53" s="35"/>
      <c r="D53" s="51"/>
      <c r="E53" s="294"/>
      <c r="F53" s="178"/>
      <c r="G53" s="41"/>
      <c r="H53" s="178"/>
      <c r="I53" s="41"/>
      <c r="J53" s="52"/>
      <c r="K53" s="53"/>
      <c r="L53" s="53"/>
      <c r="M53" s="209"/>
      <c r="N53" s="209"/>
    </row>
    <row r="54" spans="1:14" s="25" customFormat="1" ht="30.75" hidden="1" x14ac:dyDescent="0.2">
      <c r="A54" s="242"/>
      <c r="B54" s="253"/>
      <c r="C54" s="35"/>
      <c r="D54" s="36"/>
      <c r="E54" s="295"/>
      <c r="F54" s="178"/>
      <c r="G54" s="37"/>
      <c r="H54" s="52"/>
      <c r="I54" s="38"/>
      <c r="J54" s="26"/>
      <c r="K54" s="39"/>
      <c r="L54" s="39"/>
      <c r="M54" s="210"/>
      <c r="N54" s="210"/>
    </row>
    <row r="55" spans="1:14" s="25" customFormat="1" ht="30.75" hidden="1" x14ac:dyDescent="0.2">
      <c r="A55" s="242"/>
      <c r="B55" s="253"/>
      <c r="C55" s="35"/>
      <c r="D55" s="36"/>
      <c r="E55" s="261"/>
      <c r="F55" s="178"/>
      <c r="G55" s="41"/>
      <c r="H55" s="52"/>
      <c r="I55" s="38"/>
      <c r="J55" s="26"/>
      <c r="K55" s="330"/>
      <c r="L55" s="39"/>
      <c r="M55" s="210"/>
      <c r="N55" s="210"/>
    </row>
    <row r="56" spans="1:14" s="25" customFormat="1" ht="30.75" hidden="1" x14ac:dyDescent="0.2">
      <c r="A56" s="242"/>
      <c r="B56" s="189"/>
      <c r="C56" s="35"/>
      <c r="D56" s="36"/>
      <c r="E56" s="261"/>
      <c r="F56" s="178"/>
      <c r="G56" s="41"/>
      <c r="H56" s="52"/>
      <c r="I56" s="38"/>
      <c r="J56" s="26"/>
      <c r="K56" s="39"/>
      <c r="L56" s="39"/>
      <c r="M56" s="210"/>
      <c r="N56" s="210"/>
    </row>
    <row r="57" spans="1:14" s="25" customFormat="1" ht="30.75" hidden="1" x14ac:dyDescent="0.2">
      <c r="A57" s="242"/>
      <c r="B57" s="189"/>
      <c r="C57" s="35"/>
      <c r="D57" s="36"/>
      <c r="E57" s="261"/>
      <c r="F57" s="178"/>
      <c r="G57" s="83"/>
      <c r="H57" s="52"/>
      <c r="I57" s="38"/>
      <c r="J57" s="26"/>
      <c r="K57" s="39"/>
      <c r="L57" s="39"/>
      <c r="M57" s="210"/>
      <c r="N57" s="210"/>
    </row>
    <row r="58" spans="1:14" s="25" customFormat="1" ht="30.75" hidden="1" x14ac:dyDescent="0.2">
      <c r="A58" s="262"/>
      <c r="B58" s="195"/>
      <c r="C58" s="45"/>
      <c r="D58" s="46"/>
      <c r="E58" s="266"/>
      <c r="F58" s="181"/>
      <c r="G58" s="49"/>
      <c r="H58" s="181"/>
      <c r="I58" s="49"/>
      <c r="J58" s="43"/>
      <c r="K58" s="55"/>
      <c r="L58" s="55"/>
      <c r="M58" s="211"/>
      <c r="N58" s="211"/>
    </row>
    <row r="59" spans="1:14" s="25" customFormat="1" ht="30.75" hidden="1" x14ac:dyDescent="0.25">
      <c r="A59" s="242"/>
      <c r="B59" s="34"/>
      <c r="C59" s="35"/>
      <c r="D59" s="51"/>
      <c r="E59" s="289"/>
      <c r="F59" s="178"/>
      <c r="G59" s="41"/>
      <c r="H59" s="178"/>
      <c r="I59" s="41"/>
      <c r="J59" s="32"/>
      <c r="K59" s="53"/>
      <c r="L59" s="53"/>
      <c r="M59" s="209"/>
      <c r="N59" s="206"/>
    </row>
    <row r="60" spans="1:14" s="25" customFormat="1" ht="30.75" hidden="1" x14ac:dyDescent="0.2">
      <c r="A60" s="242"/>
      <c r="B60" s="189"/>
      <c r="C60" s="35"/>
      <c r="D60" s="36"/>
      <c r="E60" s="242"/>
      <c r="F60" s="178"/>
      <c r="G60" s="37"/>
      <c r="H60" s="52"/>
      <c r="I60" s="38"/>
      <c r="J60" s="26"/>
      <c r="K60" s="39"/>
      <c r="L60" s="39"/>
      <c r="M60" s="207"/>
      <c r="N60" s="207"/>
    </row>
    <row r="61" spans="1:14" s="25" customFormat="1" ht="30.75" hidden="1" x14ac:dyDescent="0.2">
      <c r="A61" s="242"/>
      <c r="B61" s="189"/>
      <c r="C61" s="35"/>
      <c r="D61" s="36"/>
      <c r="E61" s="261"/>
      <c r="F61" s="178"/>
      <c r="G61" s="41"/>
      <c r="H61" s="52"/>
      <c r="I61" s="38"/>
      <c r="J61" s="26"/>
      <c r="K61" s="330"/>
      <c r="L61" s="39"/>
      <c r="M61" s="207"/>
      <c r="N61" s="207"/>
    </row>
    <row r="62" spans="1:14" s="25" customFormat="1" ht="30.75" hidden="1" x14ac:dyDescent="0.2">
      <c r="A62" s="262"/>
      <c r="B62" s="195"/>
      <c r="C62" s="45"/>
      <c r="D62" s="46"/>
      <c r="E62" s="266"/>
      <c r="F62" s="181"/>
      <c r="G62" s="49"/>
      <c r="H62" s="181"/>
      <c r="I62" s="49"/>
      <c r="J62" s="43"/>
      <c r="K62" s="55"/>
      <c r="L62" s="55"/>
      <c r="M62" s="208"/>
      <c r="N62" s="208"/>
    </row>
    <row r="63" spans="1:14" s="25" customFormat="1" ht="30.75" hidden="1" x14ac:dyDescent="0.25">
      <c r="A63" s="242"/>
      <c r="B63" s="243"/>
      <c r="C63" s="35"/>
      <c r="D63" s="51"/>
      <c r="E63" s="289"/>
      <c r="F63" s="178"/>
      <c r="G63" s="41"/>
      <c r="H63" s="178"/>
      <c r="I63" s="41"/>
      <c r="J63" s="32"/>
      <c r="K63" s="53"/>
      <c r="L63" s="53"/>
      <c r="M63" s="209"/>
      <c r="N63" s="209"/>
    </row>
    <row r="64" spans="1:14" s="25" customFormat="1" ht="30.75" hidden="1" x14ac:dyDescent="0.2">
      <c r="A64" s="242"/>
      <c r="B64" s="189"/>
      <c r="C64" s="35"/>
      <c r="D64" s="36"/>
      <c r="E64" s="242"/>
      <c r="F64" s="178"/>
      <c r="G64" s="37"/>
      <c r="H64" s="52"/>
      <c r="I64" s="38"/>
      <c r="J64" s="26"/>
      <c r="K64" s="39"/>
      <c r="L64" s="39"/>
      <c r="M64" s="210"/>
      <c r="N64" s="210"/>
    </row>
    <row r="65" spans="1:14" s="25" customFormat="1" ht="30.75" hidden="1" x14ac:dyDescent="0.2">
      <c r="A65" s="242"/>
      <c r="B65" s="189"/>
      <c r="C65" s="35"/>
      <c r="D65" s="36"/>
      <c r="E65" s="261"/>
      <c r="F65" s="178"/>
      <c r="G65" s="41"/>
      <c r="H65" s="52"/>
      <c r="I65" s="38"/>
      <c r="J65" s="26"/>
      <c r="K65" s="330"/>
      <c r="L65" s="39"/>
      <c r="M65" s="210"/>
      <c r="N65" s="210"/>
    </row>
    <row r="66" spans="1:14" s="25" customFormat="1" ht="30.75" hidden="1" x14ac:dyDescent="0.2">
      <c r="A66" s="262"/>
      <c r="B66" s="195"/>
      <c r="C66" s="45"/>
      <c r="D66" s="46"/>
      <c r="E66" s="266"/>
      <c r="F66" s="181"/>
      <c r="G66" s="49"/>
      <c r="H66" s="181"/>
      <c r="I66" s="49"/>
      <c r="J66" s="43"/>
      <c r="K66" s="55"/>
      <c r="L66" s="55"/>
      <c r="M66" s="211"/>
      <c r="N66" s="211"/>
    </row>
    <row r="67" spans="1:14" s="25" customFormat="1" ht="30.75" hidden="1" x14ac:dyDescent="0.25">
      <c r="A67" s="242"/>
      <c r="B67" s="34"/>
      <c r="C67" s="35"/>
      <c r="D67" s="51"/>
      <c r="E67" s="294"/>
      <c r="F67" s="178"/>
      <c r="G67" s="41"/>
      <c r="H67" s="178"/>
      <c r="I67" s="41"/>
      <c r="J67" s="52"/>
      <c r="K67" s="53"/>
      <c r="L67" s="53"/>
      <c r="M67" s="212"/>
      <c r="N67" s="212"/>
    </row>
    <row r="68" spans="1:14" s="25" customFormat="1" ht="30.75" hidden="1" x14ac:dyDescent="0.2">
      <c r="A68" s="242"/>
      <c r="B68" s="34"/>
      <c r="C68" s="35"/>
      <c r="D68" s="36"/>
      <c r="E68" s="295"/>
      <c r="F68" s="178"/>
      <c r="G68" s="37"/>
      <c r="H68" s="52"/>
      <c r="I68" s="38"/>
      <c r="J68" s="26"/>
      <c r="K68" s="39"/>
      <c r="L68" s="39"/>
      <c r="M68" s="213"/>
      <c r="N68" s="213"/>
    </row>
    <row r="69" spans="1:14" s="25" customFormat="1" ht="30.75" hidden="1" x14ac:dyDescent="0.2">
      <c r="A69" s="242"/>
      <c r="B69" s="189"/>
      <c r="C69" s="35"/>
      <c r="D69" s="36"/>
      <c r="E69" s="261"/>
      <c r="F69" s="178"/>
      <c r="G69" s="41"/>
      <c r="H69" s="52"/>
      <c r="I69" s="38"/>
      <c r="J69" s="26"/>
      <c r="K69" s="330"/>
      <c r="L69" s="39"/>
      <c r="M69" s="213"/>
      <c r="N69" s="213"/>
    </row>
    <row r="70" spans="1:14" s="25" customFormat="1" ht="30.75" hidden="1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9"/>
      <c r="L70" s="39"/>
      <c r="M70" s="213"/>
      <c r="N70" s="213"/>
    </row>
    <row r="71" spans="1:14" s="25" customFormat="1" ht="30.75" hidden="1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hidden="1" customHeight="1" x14ac:dyDescent="0.25">
      <c r="A72" s="242"/>
      <c r="B72" s="243"/>
      <c r="C72" s="35"/>
      <c r="D72" s="51"/>
      <c r="E72" s="289"/>
      <c r="F72" s="178"/>
      <c r="G72" s="41"/>
      <c r="H72" s="178"/>
      <c r="I72" s="41"/>
      <c r="J72" s="32"/>
      <c r="K72" s="53"/>
      <c r="L72" s="53"/>
      <c r="M72" s="203"/>
      <c r="N72" s="203"/>
    </row>
    <row r="73" spans="1:14" s="25" customFormat="1" ht="37.5" hidden="1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/>
      <c r="L73" s="53"/>
      <c r="M73" s="204"/>
      <c r="N73" s="204"/>
    </row>
    <row r="74" spans="1:14" s="25" customFormat="1" ht="37.5" hidden="1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/>
      <c r="L74" s="353"/>
      <c r="M74" s="205"/>
      <c r="N74" s="205"/>
    </row>
    <row r="75" spans="1:14" s="25" customFormat="1" ht="30.75" hidden="1" x14ac:dyDescent="0.25">
      <c r="A75" s="242"/>
      <c r="B75" s="253"/>
      <c r="C75" s="35"/>
      <c r="D75" s="51"/>
      <c r="E75" s="293"/>
      <c r="F75" s="178"/>
      <c r="G75" s="41"/>
      <c r="H75" s="178"/>
      <c r="I75" s="41"/>
      <c r="J75" s="52"/>
      <c r="K75" s="53"/>
      <c r="L75" s="53"/>
      <c r="M75" s="204"/>
      <c r="N75" s="204"/>
    </row>
    <row r="76" spans="1:14" s="25" customFormat="1" ht="30.75" hidden="1" x14ac:dyDescent="0.25">
      <c r="A76" s="242"/>
      <c r="B76" s="34"/>
      <c r="C76" s="35"/>
      <c r="D76" s="51"/>
      <c r="E76" s="261"/>
      <c r="F76" s="178"/>
      <c r="G76" s="41"/>
      <c r="H76" s="178"/>
      <c r="I76" s="83"/>
      <c r="J76" s="26"/>
      <c r="K76" s="39"/>
      <c r="L76" s="53"/>
      <c r="M76" s="204"/>
      <c r="N76" s="204"/>
    </row>
    <row r="77" spans="1:14" s="25" customFormat="1" ht="30.75" hidden="1" x14ac:dyDescent="0.25">
      <c r="A77" s="242"/>
      <c r="B77" s="189"/>
      <c r="C77" s="35"/>
      <c r="D77" s="51"/>
      <c r="E77" s="261"/>
      <c r="F77" s="178"/>
      <c r="G77" s="41"/>
      <c r="H77" s="178"/>
      <c r="I77" s="83"/>
      <c r="J77" s="26"/>
      <c r="K77" s="330"/>
      <c r="L77" s="53"/>
      <c r="M77" s="204"/>
      <c r="N77" s="204"/>
    </row>
    <row r="78" spans="1:14" s="25" customFormat="1" ht="30.75" hidden="1" x14ac:dyDescent="0.2">
      <c r="A78" s="262"/>
      <c r="B78" s="195"/>
      <c r="C78" s="45"/>
      <c r="D78" s="46"/>
      <c r="E78" s="266"/>
      <c r="F78" s="180"/>
      <c r="G78" s="49"/>
      <c r="H78" s="181"/>
      <c r="I78" s="49"/>
      <c r="J78" s="43"/>
      <c r="K78" s="55"/>
      <c r="L78" s="55"/>
      <c r="M78" s="205"/>
      <c r="N78" s="205"/>
    </row>
    <row r="79" spans="1:14" s="25" customFormat="1" ht="30.75" hidden="1" x14ac:dyDescent="0.25">
      <c r="A79" s="242"/>
      <c r="B79" s="243"/>
      <c r="C79" s="35"/>
      <c r="D79" s="51"/>
      <c r="E79" s="289"/>
      <c r="F79" s="178"/>
      <c r="G79" s="41"/>
      <c r="H79" s="178"/>
      <c r="I79" s="41"/>
      <c r="J79" s="32"/>
      <c r="K79" s="53"/>
      <c r="L79" s="53"/>
      <c r="M79" s="203"/>
      <c r="N79" s="203"/>
    </row>
    <row r="80" spans="1:14" s="25" customFormat="1" ht="30.75" hidden="1" x14ac:dyDescent="0.25">
      <c r="A80" s="242"/>
      <c r="B80" s="34"/>
      <c r="C80" s="35"/>
      <c r="D80" s="51"/>
      <c r="E80" s="261"/>
      <c r="F80" s="178"/>
      <c r="G80" s="41"/>
      <c r="H80" s="178"/>
      <c r="I80" s="83"/>
      <c r="J80" s="26"/>
      <c r="K80" s="39"/>
      <c r="L80" s="53"/>
      <c r="M80" s="204"/>
      <c r="N80" s="204"/>
    </row>
    <row r="81" spans="1:14" s="25" customFormat="1" ht="30.75" hidden="1" x14ac:dyDescent="0.25">
      <c r="A81" s="242"/>
      <c r="B81" s="189"/>
      <c r="C81" s="35"/>
      <c r="D81" s="51"/>
      <c r="E81" s="261"/>
      <c r="F81" s="178"/>
      <c r="G81" s="41"/>
      <c r="H81" s="178"/>
      <c r="I81" s="83"/>
      <c r="J81" s="26"/>
      <c r="K81" s="330"/>
      <c r="L81" s="53"/>
      <c r="M81" s="204"/>
      <c r="N81" s="204"/>
    </row>
    <row r="82" spans="1:14" s="25" customFormat="1" ht="30.75" hidden="1" x14ac:dyDescent="0.2">
      <c r="A82" s="242"/>
      <c r="B82" s="189"/>
      <c r="C82" s="35"/>
      <c r="D82" s="36"/>
      <c r="E82" s="242"/>
      <c r="F82" s="178"/>
      <c r="G82" s="37"/>
      <c r="H82" s="52"/>
      <c r="I82" s="38"/>
      <c r="J82" s="26"/>
      <c r="K82" s="39"/>
      <c r="L82" s="39"/>
      <c r="M82" s="204"/>
      <c r="N82" s="204"/>
    </row>
    <row r="83" spans="1:14" s="25" customFormat="1" ht="30.75" hidden="1" x14ac:dyDescent="0.2">
      <c r="A83" s="262"/>
      <c r="B83" s="195"/>
      <c r="C83" s="45"/>
      <c r="D83" s="46"/>
      <c r="E83" s="266"/>
      <c r="F83" s="180"/>
      <c r="G83" s="49"/>
      <c r="H83" s="181"/>
      <c r="I83" s="49"/>
      <c r="J83" s="43"/>
      <c r="K83" s="55"/>
      <c r="L83" s="55"/>
      <c r="M83" s="205"/>
      <c r="N83" s="205"/>
    </row>
    <row r="84" spans="1:14" s="25" customFormat="1" ht="30.75" hidden="1" x14ac:dyDescent="0.25">
      <c r="A84" s="242"/>
      <c r="B84" s="189"/>
      <c r="C84" s="35"/>
      <c r="D84" s="51"/>
      <c r="E84" s="294"/>
      <c r="F84" s="178"/>
      <c r="G84" s="41"/>
      <c r="H84" s="178"/>
      <c r="I84" s="41"/>
      <c r="J84" s="52"/>
      <c r="K84" s="53"/>
      <c r="L84" s="53"/>
      <c r="M84" s="200"/>
      <c r="N84" s="200"/>
    </row>
    <row r="85" spans="1:14" s="25" customFormat="1" ht="30.75" hidden="1" x14ac:dyDescent="0.2">
      <c r="A85" s="242"/>
      <c r="B85" s="189"/>
      <c r="C85" s="35"/>
      <c r="D85" s="36"/>
      <c r="E85" s="295"/>
      <c r="F85" s="178"/>
      <c r="G85" s="37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42"/>
      <c r="B86" s="189"/>
      <c r="C86" s="35"/>
      <c r="D86" s="36"/>
      <c r="E86" s="261"/>
      <c r="F86" s="178"/>
      <c r="G86" s="41"/>
      <c r="H86" s="52"/>
      <c r="I86" s="38"/>
      <c r="J86" s="26"/>
      <c r="K86" s="330"/>
      <c r="L86" s="39"/>
      <c r="M86" s="201"/>
      <c r="N86" s="201"/>
    </row>
    <row r="87" spans="1:14" s="25" customFormat="1" ht="30.75" hidden="1" x14ac:dyDescent="0.2">
      <c r="A87" s="262"/>
      <c r="B87" s="195"/>
      <c r="C87" s="45"/>
      <c r="D87" s="46"/>
      <c r="E87" s="266"/>
      <c r="F87" s="181"/>
      <c r="G87" s="49"/>
      <c r="H87" s="181"/>
      <c r="I87" s="49"/>
      <c r="J87" s="43"/>
      <c r="K87" s="55"/>
      <c r="L87" s="55"/>
      <c r="M87" s="202"/>
      <c r="N87" s="202"/>
    </row>
    <row r="88" spans="1:14" s="25" customFormat="1" ht="30.75" hidden="1" x14ac:dyDescent="0.25">
      <c r="A88" s="282"/>
      <c r="B88" s="34"/>
      <c r="C88" s="35"/>
      <c r="D88" s="51"/>
      <c r="E88" s="293"/>
      <c r="F88" s="178"/>
      <c r="G88" s="41"/>
      <c r="H88" s="178"/>
      <c r="I88" s="41"/>
      <c r="J88" s="52"/>
      <c r="K88" s="53"/>
      <c r="L88" s="53"/>
      <c r="M88" s="200"/>
      <c r="N88" s="200"/>
    </row>
    <row r="89" spans="1:14" s="25" customFormat="1" ht="30.75" hidden="1" x14ac:dyDescent="0.2">
      <c r="A89" s="242"/>
      <c r="B89" s="34"/>
      <c r="C89" s="35"/>
      <c r="D89" s="36"/>
      <c r="E89" s="242"/>
      <c r="F89" s="178"/>
      <c r="G89" s="37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348"/>
      <c r="C90" s="45"/>
      <c r="D90" s="46"/>
      <c r="E90" s="266"/>
      <c r="F90" s="180"/>
      <c r="G90" s="355"/>
      <c r="H90" s="181"/>
      <c r="I90" s="49"/>
      <c r="J90" s="43"/>
      <c r="K90" s="352"/>
      <c r="L90" s="50"/>
      <c r="M90" s="202"/>
      <c r="N90" s="202"/>
    </row>
    <row r="91" spans="1:14" s="25" customFormat="1" ht="30.75" hidden="1" x14ac:dyDescent="0.25">
      <c r="A91" s="242"/>
      <c r="B91" s="189"/>
      <c r="C91" s="35"/>
      <c r="D91" s="51"/>
      <c r="E91" s="293"/>
      <c r="F91" s="248"/>
      <c r="G91" s="41"/>
      <c r="H91" s="248"/>
      <c r="I91" s="41"/>
      <c r="J91" s="52"/>
      <c r="K91" s="354"/>
      <c r="L91" s="53"/>
      <c r="M91" s="201"/>
      <c r="N91" s="201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62"/>
      <c r="B93" s="195"/>
      <c r="C93" s="45"/>
      <c r="D93" s="46"/>
      <c r="E93" s="266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0.75" hidden="1" x14ac:dyDescent="0.2">
      <c r="A94" s="242"/>
      <c r="B94" s="197"/>
      <c r="C94" s="35"/>
      <c r="D94" s="36"/>
      <c r="E94" s="289"/>
      <c r="F94" s="179"/>
      <c r="G94" s="38"/>
      <c r="H94" s="179"/>
      <c r="I94" s="38"/>
      <c r="J94" s="32"/>
      <c r="K94" s="241"/>
      <c r="L94" s="241"/>
      <c r="M94" s="201"/>
      <c r="N94" s="201"/>
    </row>
    <row r="95" spans="1:14" s="25" customFormat="1" ht="30.75" hidden="1" x14ac:dyDescent="0.2">
      <c r="A95" s="242"/>
      <c r="B95" s="197"/>
      <c r="C95" s="35"/>
      <c r="D95" s="36"/>
      <c r="E95" s="261"/>
      <c r="F95" s="52"/>
      <c r="G95" s="38"/>
      <c r="H95" s="52"/>
      <c r="I95" s="38"/>
      <c r="J95" s="26"/>
      <c r="K95" s="39"/>
      <c r="L95" s="241"/>
      <c r="M95" s="201"/>
      <c r="N95" s="201"/>
    </row>
    <row r="96" spans="1:14" s="25" customFormat="1" ht="30.75" hidden="1" x14ac:dyDescent="0.2">
      <c r="A96" s="242"/>
      <c r="B96" s="197"/>
      <c r="C96" s="35"/>
      <c r="D96" s="36"/>
      <c r="E96" s="261"/>
      <c r="F96" s="52"/>
      <c r="G96" s="38"/>
      <c r="H96" s="52"/>
      <c r="I96" s="38"/>
      <c r="J96" s="26"/>
      <c r="K96" s="39"/>
      <c r="L96" s="241"/>
      <c r="M96" s="201"/>
      <c r="N96" s="201"/>
    </row>
    <row r="97" spans="1:14" s="25" customFormat="1" ht="30.75" hidden="1" x14ac:dyDescent="0.2">
      <c r="A97" s="262"/>
      <c r="B97" s="195"/>
      <c r="C97" s="45"/>
      <c r="D97" s="46"/>
      <c r="E97" s="266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0.75" hidden="1" x14ac:dyDescent="0.25">
      <c r="A98" s="242"/>
      <c r="B98" s="243"/>
      <c r="C98" s="35"/>
      <c r="D98" s="51"/>
      <c r="E98" s="293"/>
      <c r="F98" s="178"/>
      <c r="G98" s="41"/>
      <c r="H98" s="178"/>
      <c r="I98" s="41"/>
      <c r="J98" s="52"/>
      <c r="K98" s="53"/>
      <c r="L98" s="53"/>
      <c r="M98" s="200"/>
      <c r="N98" s="201"/>
    </row>
    <row r="99" spans="1:14" s="25" customFormat="1" ht="30.75" hidden="1" x14ac:dyDescent="0.2">
      <c r="A99" s="242"/>
      <c r="B99" s="189"/>
      <c r="C99" s="35"/>
      <c r="D99" s="36"/>
      <c r="E99" s="242"/>
      <c r="F99" s="178"/>
      <c r="G99" s="37"/>
      <c r="H99" s="52"/>
      <c r="I99" s="38"/>
      <c r="J99" s="26"/>
      <c r="K99" s="39"/>
      <c r="L99" s="39"/>
      <c r="M99" s="201"/>
      <c r="N99" s="201"/>
    </row>
    <row r="100" spans="1:14" s="25" customFormat="1" ht="30.75" hidden="1" x14ac:dyDescent="0.2">
      <c r="A100" s="242"/>
      <c r="B100" s="189"/>
      <c r="C100" s="35"/>
      <c r="D100" s="36"/>
      <c r="E100" s="261"/>
      <c r="F100" s="178"/>
      <c r="G100" s="41"/>
      <c r="H100" s="52"/>
      <c r="I100" s="38"/>
      <c r="J100" s="26"/>
      <c r="K100" s="39"/>
      <c r="L100" s="39"/>
      <c r="M100" s="201"/>
      <c r="N100" s="201"/>
    </row>
    <row r="101" spans="1:14" s="25" customFormat="1" ht="30.75" hidden="1" x14ac:dyDescent="0.2">
      <c r="A101" s="262"/>
      <c r="B101" s="195"/>
      <c r="C101" s="45"/>
      <c r="D101" s="46"/>
      <c r="E101" s="266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0.75" hidden="1" x14ac:dyDescent="0.25">
      <c r="A102" s="282"/>
      <c r="B102" s="189"/>
      <c r="C102" s="35"/>
      <c r="D102" s="51"/>
      <c r="E102" s="293"/>
      <c r="F102" s="178"/>
      <c r="G102" s="51"/>
      <c r="H102" s="178"/>
      <c r="I102" s="51"/>
      <c r="J102" s="52"/>
      <c r="K102" s="53"/>
      <c r="L102" s="53"/>
      <c r="M102" s="200"/>
      <c r="N102" s="200"/>
    </row>
    <row r="103" spans="1:14" s="25" customFormat="1" ht="30.75" hidden="1" x14ac:dyDescent="0.2">
      <c r="A103" s="242"/>
      <c r="B103" s="189"/>
      <c r="C103" s="35"/>
      <c r="D103" s="36"/>
      <c r="E103" s="242"/>
      <c r="F103" s="178"/>
      <c r="G103" s="37"/>
      <c r="H103" s="52"/>
      <c r="I103" s="38"/>
      <c r="J103" s="26"/>
      <c r="K103" s="39"/>
      <c r="L103" s="39"/>
      <c r="M103" s="201"/>
      <c r="N103" s="201"/>
    </row>
    <row r="104" spans="1:14" s="25" customFormat="1" ht="30.75" hidden="1" x14ac:dyDescent="0.2">
      <c r="A104" s="262"/>
      <c r="B104" s="195"/>
      <c r="C104" s="45"/>
      <c r="D104" s="46"/>
      <c r="E104" s="266"/>
      <c r="F104" s="181"/>
      <c r="G104" s="49"/>
      <c r="H104" s="181"/>
      <c r="I104" s="49"/>
      <c r="J104" s="43"/>
      <c r="K104" s="55"/>
      <c r="L104" s="55"/>
      <c r="M104" s="202"/>
      <c r="N104" s="202"/>
    </row>
    <row r="105" spans="1:14" s="25" customFormat="1" ht="30.75" hidden="1" x14ac:dyDescent="0.25">
      <c r="A105" s="282"/>
      <c r="B105" s="189"/>
      <c r="C105" s="35"/>
      <c r="D105" s="51"/>
      <c r="E105" s="293"/>
      <c r="F105" s="182"/>
      <c r="G105" s="51"/>
      <c r="H105" s="182"/>
      <c r="I105" s="51"/>
      <c r="J105" s="52"/>
      <c r="K105" s="53"/>
      <c r="L105" s="53"/>
      <c r="M105" s="201"/>
      <c r="N105" s="200"/>
    </row>
    <row r="106" spans="1:14" s="25" customFormat="1" ht="30.75" hidden="1" x14ac:dyDescent="0.2">
      <c r="A106" s="242"/>
      <c r="B106" s="189"/>
      <c r="C106" s="35"/>
      <c r="D106" s="36"/>
      <c r="E106" s="242"/>
      <c r="F106" s="178"/>
      <c r="G106" s="37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/>
      <c r="B108" s="197"/>
      <c r="C108" s="35"/>
      <c r="D108" s="51"/>
      <c r="E108" s="293"/>
      <c r="F108" s="178"/>
      <c r="G108" s="41"/>
      <c r="H108" s="178"/>
      <c r="I108" s="41"/>
      <c r="J108" s="52"/>
      <c r="K108" s="53"/>
      <c r="L108" s="53"/>
      <c r="M108" s="200"/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62"/>
      <c r="B110" s="348"/>
      <c r="C110" s="45"/>
      <c r="D110" s="46"/>
      <c r="E110" s="266"/>
      <c r="F110" s="180"/>
      <c r="G110" s="48"/>
      <c r="H110" s="181"/>
      <c r="I110" s="49"/>
      <c r="J110" s="43"/>
      <c r="K110" s="50"/>
      <c r="L110" s="50"/>
      <c r="M110" s="202"/>
      <c r="N110" s="202"/>
    </row>
    <row r="111" spans="1:14" s="25" customFormat="1" ht="30.75" hidden="1" x14ac:dyDescent="0.25">
      <c r="A111" s="242"/>
      <c r="B111" s="189"/>
      <c r="C111" s="35"/>
      <c r="D111" s="51"/>
      <c r="E111" s="347"/>
      <c r="F111" s="178"/>
      <c r="G111" s="41"/>
      <c r="H111" s="178"/>
      <c r="I111" s="41"/>
      <c r="J111" s="52"/>
      <c r="K111" s="53"/>
      <c r="L111" s="53"/>
      <c r="M111" s="201"/>
      <c r="N111" s="201"/>
    </row>
    <row r="112" spans="1:14" s="25" customFormat="1" ht="30.75" hidden="1" x14ac:dyDescent="0.2">
      <c r="A112" s="242"/>
      <c r="B112" s="189"/>
      <c r="C112" s="35"/>
      <c r="D112" s="36"/>
      <c r="E112" s="295"/>
      <c r="F112" s="178"/>
      <c r="G112" s="37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62"/>
      <c r="B113" s="348"/>
      <c r="C113" s="45"/>
      <c r="D113" s="46"/>
      <c r="E113" s="266"/>
      <c r="F113" s="180"/>
      <c r="G113" s="48"/>
      <c r="H113" s="181"/>
      <c r="I113" s="49"/>
      <c r="J113" s="43"/>
      <c r="K113" s="50"/>
      <c r="L113" s="50"/>
      <c r="M113" s="202"/>
      <c r="N113" s="202"/>
    </row>
    <row r="114" spans="1:14" ht="21.75" thickBot="1" x14ac:dyDescent="0.25">
      <c r="C114" s="349">
        <f>SUM(C7:C113)</f>
        <v>6411493.5</v>
      </c>
      <c r="I114" s="349">
        <f>SUM(I7:I113)</f>
        <v>6212024.3700000001</v>
      </c>
    </row>
    <row r="115" spans="1:14" ht="21.75" thickTop="1" x14ac:dyDescent="0.2"/>
  </sheetData>
  <mergeCells count="14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39370078740157483" right="0.19685039370078741" top="0.35433070866141736" bottom="0.15748031496062992" header="0.11811023622047245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DD4B7-528B-45DE-8734-077751B8003E}">
          <x14:formula1>
            <xm:f>ชื่อหมวด!$B$2:$B$24</xm:f>
          </x14:formula1>
          <xm:sqref>L7:L113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7979-2E80-468B-8E0A-1883FAD89718}">
  <dimension ref="A1:N76"/>
  <sheetViews>
    <sheetView view="pageBreakPreview" topLeftCell="A21" zoomScaleNormal="90" zoomScaleSheetLayoutView="100" workbookViewId="0">
      <selection activeCell="F30" sqref="F30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4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592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675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54.75" customHeight="1" x14ac:dyDescent="0.2">
      <c r="A6" s="546"/>
      <c r="B6" s="536"/>
      <c r="C6" s="532"/>
      <c r="D6" s="534"/>
      <c r="E6" s="541"/>
      <c r="F6" s="416" t="s">
        <v>9</v>
      </c>
      <c r="G6" s="219" t="s">
        <v>69</v>
      </c>
      <c r="H6" s="415" t="s">
        <v>10</v>
      </c>
      <c r="I6" s="414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432</v>
      </c>
      <c r="C7" s="244">
        <v>155150</v>
      </c>
      <c r="D7" s="245">
        <v>134287</v>
      </c>
      <c r="E7" s="261" t="s">
        <v>13</v>
      </c>
      <c r="F7" s="178" t="s">
        <v>350</v>
      </c>
      <c r="G7" s="247">
        <v>129556</v>
      </c>
      <c r="H7" s="178" t="s">
        <v>350</v>
      </c>
      <c r="I7" s="247">
        <v>129556</v>
      </c>
      <c r="J7" s="250" t="s">
        <v>19</v>
      </c>
      <c r="K7" s="53" t="s">
        <v>593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595</v>
      </c>
      <c r="C8" s="254"/>
      <c r="D8" s="255"/>
      <c r="E8" s="242"/>
      <c r="F8" s="248"/>
      <c r="G8" s="256"/>
      <c r="H8" s="257"/>
      <c r="I8" s="258"/>
      <c r="J8" s="242"/>
      <c r="K8" s="259">
        <v>44621</v>
      </c>
      <c r="L8" s="259"/>
      <c r="M8" s="260"/>
      <c r="N8" s="260"/>
    </row>
    <row r="9" spans="1:14" s="252" customFormat="1" ht="30.75" x14ac:dyDescent="0.2">
      <c r="A9" s="242"/>
      <c r="B9" s="253" t="s">
        <v>596</v>
      </c>
      <c r="C9" s="254"/>
      <c r="D9" s="255"/>
      <c r="E9" s="261"/>
      <c r="F9" s="248"/>
      <c r="G9" s="249"/>
      <c r="H9" s="257"/>
      <c r="I9" s="258"/>
      <c r="J9" s="242"/>
      <c r="K9" s="330" t="s">
        <v>594</v>
      </c>
      <c r="L9" s="259"/>
      <c r="M9" s="260"/>
      <c r="N9" s="260"/>
    </row>
    <row r="10" spans="1:14" s="252" customFormat="1" ht="30.75" x14ac:dyDescent="0.2">
      <c r="A10" s="262"/>
      <c r="B10" s="412" t="s">
        <v>597</v>
      </c>
      <c r="C10" s="264"/>
      <c r="D10" s="265"/>
      <c r="E10" s="266"/>
      <c r="F10" s="267"/>
      <c r="G10" s="268"/>
      <c r="H10" s="269"/>
      <c r="I10" s="270"/>
      <c r="J10" s="262"/>
      <c r="K10" s="352"/>
      <c r="L10" s="259"/>
      <c r="M10" s="260"/>
      <c r="N10" s="260"/>
    </row>
    <row r="11" spans="1:14" s="252" customFormat="1" ht="31.5" x14ac:dyDescent="0.2">
      <c r="A11" s="242">
        <v>2</v>
      </c>
      <c r="B11" s="253" t="s">
        <v>636</v>
      </c>
      <c r="C11" s="254">
        <v>1605000</v>
      </c>
      <c r="D11" s="255">
        <v>1498768</v>
      </c>
      <c r="E11" s="294" t="s">
        <v>330</v>
      </c>
      <c r="F11" s="248" t="s">
        <v>637</v>
      </c>
      <c r="G11" s="249" t="s">
        <v>638</v>
      </c>
      <c r="H11" s="248" t="s">
        <v>637</v>
      </c>
      <c r="I11" s="258">
        <v>1199587</v>
      </c>
      <c r="J11" s="52" t="s">
        <v>48</v>
      </c>
      <c r="K11" s="330" t="s">
        <v>632</v>
      </c>
      <c r="L11" s="259"/>
      <c r="M11" s="260"/>
      <c r="N11" s="260"/>
    </row>
    <row r="12" spans="1:14" s="252" customFormat="1" ht="30.75" x14ac:dyDescent="0.2">
      <c r="A12" s="242"/>
      <c r="B12" s="253" t="s">
        <v>635</v>
      </c>
      <c r="C12" s="254"/>
      <c r="D12" s="255"/>
      <c r="E12" s="295" t="s">
        <v>299</v>
      </c>
      <c r="F12" s="248"/>
      <c r="G12" s="249"/>
      <c r="H12" s="257"/>
      <c r="I12" s="258"/>
      <c r="J12" s="26" t="s">
        <v>175</v>
      </c>
      <c r="K12" s="330">
        <v>44624</v>
      </c>
      <c r="L12" s="259"/>
      <c r="M12" s="260"/>
      <c r="N12" s="260"/>
    </row>
    <row r="13" spans="1:14" s="252" customFormat="1" ht="30.75" x14ac:dyDescent="0.2">
      <c r="A13" s="262"/>
      <c r="B13" s="412" t="s">
        <v>634</v>
      </c>
      <c r="C13" s="264"/>
      <c r="D13" s="265"/>
      <c r="E13" s="266"/>
      <c r="F13" s="267"/>
      <c r="G13" s="268"/>
      <c r="H13" s="269"/>
      <c r="I13" s="270"/>
      <c r="J13" s="262"/>
      <c r="K13" s="352" t="s">
        <v>633</v>
      </c>
      <c r="L13" s="259"/>
      <c r="M13" s="260"/>
      <c r="N13" s="260"/>
    </row>
    <row r="14" spans="1:14" s="252" customFormat="1" ht="30.75" x14ac:dyDescent="0.2">
      <c r="A14" s="242">
        <v>3</v>
      </c>
      <c r="B14" s="253" t="s">
        <v>639</v>
      </c>
      <c r="C14" s="254">
        <v>428000</v>
      </c>
      <c r="D14" s="255">
        <v>421339</v>
      </c>
      <c r="E14" s="261" t="s">
        <v>13</v>
      </c>
      <c r="F14" s="183" t="s">
        <v>139</v>
      </c>
      <c r="G14" s="249">
        <v>408672</v>
      </c>
      <c r="H14" s="183" t="s">
        <v>139</v>
      </c>
      <c r="I14" s="249">
        <v>408672</v>
      </c>
      <c r="J14" s="257" t="s">
        <v>19</v>
      </c>
      <c r="K14" s="330" t="s">
        <v>641</v>
      </c>
      <c r="L14" s="259"/>
      <c r="M14" s="260"/>
      <c r="N14" s="260"/>
    </row>
    <row r="15" spans="1:14" s="252" customFormat="1" ht="30.75" x14ac:dyDescent="0.2">
      <c r="A15" s="242"/>
      <c r="B15" s="253" t="s">
        <v>640</v>
      </c>
      <c r="C15" s="254"/>
      <c r="D15" s="255"/>
      <c r="E15" s="261"/>
      <c r="F15" s="248"/>
      <c r="G15" s="249"/>
      <c r="H15" s="257"/>
      <c r="I15" s="258"/>
      <c r="J15" s="242"/>
      <c r="K15" s="330">
        <v>44627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266"/>
      <c r="F16" s="267"/>
      <c r="G16" s="268"/>
      <c r="H16" s="269"/>
      <c r="I16" s="270"/>
      <c r="J16" s="262"/>
      <c r="K16" s="352" t="s">
        <v>642</v>
      </c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432</v>
      </c>
      <c r="C17" s="254">
        <v>499904</v>
      </c>
      <c r="D17" s="273">
        <v>492038</v>
      </c>
      <c r="E17" s="261" t="s">
        <v>13</v>
      </c>
      <c r="F17" s="182" t="s">
        <v>110</v>
      </c>
      <c r="G17" s="249">
        <v>474871</v>
      </c>
      <c r="H17" s="182" t="s">
        <v>110</v>
      </c>
      <c r="I17" s="249">
        <v>474871</v>
      </c>
      <c r="J17" s="257" t="s">
        <v>19</v>
      </c>
      <c r="K17" s="53" t="s">
        <v>600</v>
      </c>
      <c r="L17" s="53" t="s">
        <v>54</v>
      </c>
      <c r="M17" s="212" t="s">
        <v>209</v>
      </c>
      <c r="N17" s="212"/>
    </row>
    <row r="18" spans="1:14" s="252" customFormat="1" ht="30.75" x14ac:dyDescent="0.2">
      <c r="A18" s="242"/>
      <c r="B18" s="253" t="s">
        <v>598</v>
      </c>
      <c r="C18" s="254"/>
      <c r="D18" s="255"/>
      <c r="E18" s="242"/>
      <c r="F18" s="248"/>
      <c r="G18" s="256"/>
      <c r="H18" s="257"/>
      <c r="I18" s="258"/>
      <c r="J18" s="242"/>
      <c r="K18" s="259">
        <v>44622</v>
      </c>
      <c r="L18" s="259"/>
      <c r="M18" s="213"/>
      <c r="N18" s="213"/>
    </row>
    <row r="19" spans="1:14" s="252" customFormat="1" ht="30.75" x14ac:dyDescent="0.2">
      <c r="A19" s="262"/>
      <c r="B19" s="412" t="s">
        <v>599</v>
      </c>
      <c r="C19" s="264"/>
      <c r="D19" s="265"/>
      <c r="E19" s="266"/>
      <c r="F19" s="267"/>
      <c r="G19" s="425"/>
      <c r="H19" s="269"/>
      <c r="I19" s="270"/>
      <c r="J19" s="262"/>
      <c r="K19" s="352" t="s">
        <v>601</v>
      </c>
      <c r="L19" s="259"/>
      <c r="M19" s="213"/>
      <c r="N19" s="213"/>
    </row>
    <row r="20" spans="1:14" s="252" customFormat="1" ht="30.75" x14ac:dyDescent="0.25">
      <c r="A20" s="242">
        <v>5</v>
      </c>
      <c r="B20" s="253" t="s">
        <v>432</v>
      </c>
      <c r="C20" s="254">
        <v>353100</v>
      </c>
      <c r="D20" s="273">
        <v>334888</v>
      </c>
      <c r="E20" s="261" t="s">
        <v>13</v>
      </c>
      <c r="F20" s="248" t="s">
        <v>604</v>
      </c>
      <c r="G20" s="249">
        <v>323008</v>
      </c>
      <c r="H20" s="248" t="s">
        <v>604</v>
      </c>
      <c r="I20" s="249">
        <v>323008</v>
      </c>
      <c r="J20" s="257" t="s">
        <v>19</v>
      </c>
      <c r="K20" s="53" t="s">
        <v>605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602</v>
      </c>
      <c r="C21" s="254"/>
      <c r="D21" s="255"/>
      <c r="E21" s="242"/>
      <c r="F21" s="248"/>
      <c r="G21" s="256"/>
      <c r="H21" s="257"/>
      <c r="I21" s="258"/>
      <c r="J21" s="242"/>
      <c r="K21" s="259">
        <v>44629</v>
      </c>
      <c r="L21" s="259"/>
      <c r="M21" s="213"/>
      <c r="N21" s="213"/>
    </row>
    <row r="22" spans="1:14" s="252" customFormat="1" ht="30.75" x14ac:dyDescent="0.2">
      <c r="A22" s="262"/>
      <c r="B22" s="412" t="s">
        <v>603</v>
      </c>
      <c r="C22" s="264"/>
      <c r="D22" s="265"/>
      <c r="E22" s="266"/>
      <c r="F22" s="267"/>
      <c r="G22" s="413"/>
      <c r="H22" s="269"/>
      <c r="I22" s="270"/>
      <c r="J22" s="262"/>
      <c r="K22" s="352" t="s">
        <v>606</v>
      </c>
      <c r="L22" s="259"/>
      <c r="M22" s="213"/>
      <c r="N22" s="213"/>
    </row>
    <row r="23" spans="1:14" s="252" customFormat="1" ht="30.75" x14ac:dyDescent="0.25">
      <c r="A23" s="242">
        <v>6</v>
      </c>
      <c r="B23" s="253" t="s">
        <v>432</v>
      </c>
      <c r="C23" s="254">
        <v>374500</v>
      </c>
      <c r="D23" s="273">
        <v>347727</v>
      </c>
      <c r="E23" s="261" t="s">
        <v>13</v>
      </c>
      <c r="F23" s="248" t="s">
        <v>195</v>
      </c>
      <c r="G23" s="256">
        <v>335411</v>
      </c>
      <c r="H23" s="248" t="s">
        <v>195</v>
      </c>
      <c r="I23" s="256">
        <v>335411</v>
      </c>
      <c r="J23" s="257" t="s">
        <v>19</v>
      </c>
      <c r="K23" s="53" t="s">
        <v>607</v>
      </c>
      <c r="L23" s="33" t="s">
        <v>54</v>
      </c>
      <c r="M23" s="251" t="s">
        <v>209</v>
      </c>
      <c r="N23" s="251"/>
    </row>
    <row r="24" spans="1:14" s="252" customFormat="1" ht="30.75" x14ac:dyDescent="0.2">
      <c r="A24" s="242"/>
      <c r="B24" s="253" t="s">
        <v>608</v>
      </c>
      <c r="C24" s="254"/>
      <c r="D24" s="255"/>
      <c r="E24" s="242"/>
      <c r="F24" s="248"/>
      <c r="G24" s="256"/>
      <c r="H24" s="257"/>
      <c r="I24" s="258"/>
      <c r="J24" s="242"/>
      <c r="K24" s="259">
        <v>44631</v>
      </c>
      <c r="L24" s="259"/>
      <c r="M24" s="260"/>
      <c r="N24" s="260"/>
    </row>
    <row r="25" spans="1:14" s="252" customFormat="1" ht="30.75" x14ac:dyDescent="0.2">
      <c r="A25" s="242"/>
      <c r="B25" s="253" t="s">
        <v>609</v>
      </c>
      <c r="C25" s="254"/>
      <c r="D25" s="255"/>
      <c r="E25" s="261"/>
      <c r="F25" s="248"/>
      <c r="G25" s="249"/>
      <c r="H25" s="257"/>
      <c r="I25" s="258"/>
      <c r="J25" s="242"/>
      <c r="K25" s="330" t="s">
        <v>610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7</v>
      </c>
      <c r="B27" s="243" t="s">
        <v>432</v>
      </c>
      <c r="C27" s="244">
        <v>299600</v>
      </c>
      <c r="D27" s="245">
        <v>265704</v>
      </c>
      <c r="E27" s="246" t="s">
        <v>13</v>
      </c>
      <c r="F27" s="178" t="s">
        <v>185</v>
      </c>
      <c r="G27" s="247">
        <v>256327</v>
      </c>
      <c r="H27" s="178" t="s">
        <v>185</v>
      </c>
      <c r="I27" s="247">
        <v>256327</v>
      </c>
      <c r="J27" s="250" t="s">
        <v>19</v>
      </c>
      <c r="K27" s="33" t="s">
        <v>613</v>
      </c>
      <c r="L27" s="33" t="s">
        <v>40</v>
      </c>
      <c r="M27" s="278" t="s">
        <v>209</v>
      </c>
      <c r="N27" s="278"/>
    </row>
    <row r="28" spans="1:14" s="252" customFormat="1" ht="30.75" x14ac:dyDescent="0.25">
      <c r="A28" s="242"/>
      <c r="B28" s="253" t="s">
        <v>612</v>
      </c>
      <c r="C28" s="254"/>
      <c r="D28" s="273"/>
      <c r="E28" s="295"/>
      <c r="F28" s="248"/>
      <c r="G28" s="247">
        <v>256327</v>
      </c>
      <c r="H28" s="248"/>
      <c r="I28" s="277"/>
      <c r="J28" s="26"/>
      <c r="K28" s="259">
        <v>44636</v>
      </c>
      <c r="L28" s="53"/>
      <c r="M28" s="279"/>
      <c r="N28" s="279"/>
    </row>
    <row r="29" spans="1:14" s="252" customFormat="1" ht="30.75" x14ac:dyDescent="0.25">
      <c r="A29" s="262"/>
      <c r="B29" s="412" t="s">
        <v>611</v>
      </c>
      <c r="C29" s="264"/>
      <c r="D29" s="417"/>
      <c r="E29" s="266"/>
      <c r="F29" s="267"/>
      <c r="G29" s="268"/>
      <c r="H29" s="267"/>
      <c r="I29" s="418"/>
      <c r="J29" s="269"/>
      <c r="K29" s="352" t="s">
        <v>614</v>
      </c>
      <c r="L29" s="53"/>
      <c r="M29" s="279"/>
      <c r="N29" s="279"/>
    </row>
    <row r="30" spans="1:14" s="252" customFormat="1" ht="31.5" x14ac:dyDescent="0.25">
      <c r="A30" s="242">
        <v>8</v>
      </c>
      <c r="B30" s="253" t="s">
        <v>636</v>
      </c>
      <c r="C30" s="254">
        <v>9999899</v>
      </c>
      <c r="D30" s="273">
        <v>8982813</v>
      </c>
      <c r="E30" s="347" t="s">
        <v>330</v>
      </c>
      <c r="F30" s="248" t="s">
        <v>204</v>
      </c>
      <c r="G30" s="277" t="s">
        <v>645</v>
      </c>
      <c r="H30" s="178" t="s">
        <v>210</v>
      </c>
      <c r="I30" s="277">
        <v>6517175</v>
      </c>
      <c r="J30" s="52" t="s">
        <v>48</v>
      </c>
      <c r="K30" s="259" t="s">
        <v>646</v>
      </c>
      <c r="L30" s="53"/>
      <c r="M30" s="279"/>
      <c r="N30" s="279"/>
    </row>
    <row r="31" spans="1:14" s="252" customFormat="1" ht="30.75" x14ac:dyDescent="0.25">
      <c r="A31" s="242"/>
      <c r="B31" s="253" t="s">
        <v>643</v>
      </c>
      <c r="C31" s="254"/>
      <c r="D31" s="273"/>
      <c r="E31" s="295" t="s">
        <v>299</v>
      </c>
      <c r="F31" s="248" t="s">
        <v>195</v>
      </c>
      <c r="G31" s="277">
        <v>6889000</v>
      </c>
      <c r="H31" s="248"/>
      <c r="I31" s="277"/>
      <c r="J31" s="26" t="s">
        <v>175</v>
      </c>
      <c r="K31" s="259">
        <v>44637</v>
      </c>
      <c r="L31" s="53"/>
      <c r="M31" s="279"/>
      <c r="N31" s="279"/>
    </row>
    <row r="32" spans="1:14" s="252" customFormat="1" ht="30.75" x14ac:dyDescent="0.25">
      <c r="A32" s="242"/>
      <c r="B32" s="253" t="s">
        <v>644</v>
      </c>
      <c r="C32" s="254"/>
      <c r="D32" s="273"/>
      <c r="E32" s="261"/>
      <c r="F32" s="248" t="s">
        <v>344</v>
      </c>
      <c r="G32" s="277">
        <v>6520000</v>
      </c>
      <c r="H32" s="248"/>
      <c r="I32" s="277"/>
      <c r="J32" s="257"/>
      <c r="K32" s="330" t="s">
        <v>647</v>
      </c>
      <c r="L32" s="53"/>
      <c r="M32" s="279"/>
      <c r="N32" s="279"/>
    </row>
    <row r="33" spans="1:14" s="252" customFormat="1" ht="30.75" x14ac:dyDescent="0.25">
      <c r="A33" s="262"/>
      <c r="B33" s="412" t="s">
        <v>453</v>
      </c>
      <c r="C33" s="264"/>
      <c r="D33" s="417"/>
      <c r="E33" s="266"/>
      <c r="F33" s="267" t="s">
        <v>210</v>
      </c>
      <c r="G33" s="418">
        <v>6519000</v>
      </c>
      <c r="H33" s="267"/>
      <c r="I33" s="418"/>
      <c r="J33" s="269"/>
      <c r="K33" s="271"/>
      <c r="L33" s="53"/>
      <c r="M33" s="279"/>
      <c r="N33" s="279"/>
    </row>
    <row r="34" spans="1:14" s="25" customFormat="1" ht="30.75" x14ac:dyDescent="0.25">
      <c r="A34" s="242">
        <v>9</v>
      </c>
      <c r="B34" s="34" t="s">
        <v>516</v>
      </c>
      <c r="C34" s="35">
        <v>449400</v>
      </c>
      <c r="D34" s="36">
        <v>413802</v>
      </c>
      <c r="E34" s="293" t="s">
        <v>13</v>
      </c>
      <c r="F34" s="411" t="s">
        <v>617</v>
      </c>
      <c r="G34" s="41">
        <v>399198</v>
      </c>
      <c r="H34" s="411" t="s">
        <v>617</v>
      </c>
      <c r="I34" s="41">
        <v>399198</v>
      </c>
      <c r="J34" s="52" t="s">
        <v>19</v>
      </c>
      <c r="K34" s="53" t="s">
        <v>618</v>
      </c>
      <c r="L34" s="33" t="s">
        <v>40</v>
      </c>
      <c r="M34" s="206" t="s">
        <v>209</v>
      </c>
      <c r="N34" s="206"/>
    </row>
    <row r="35" spans="1:14" s="25" customFormat="1" ht="30.75" x14ac:dyDescent="0.2">
      <c r="A35" s="242"/>
      <c r="B35" s="189" t="s">
        <v>615</v>
      </c>
      <c r="C35" s="35"/>
      <c r="D35" s="36"/>
      <c r="E35" s="242"/>
      <c r="F35" s="178"/>
      <c r="G35" s="37"/>
      <c r="H35" s="52"/>
      <c r="I35" s="38"/>
      <c r="J35" s="26"/>
      <c r="K35" s="39">
        <v>44637</v>
      </c>
      <c r="L35" s="39"/>
      <c r="M35" s="207"/>
      <c r="N35" s="207"/>
    </row>
    <row r="36" spans="1:14" s="25" customFormat="1" ht="30.75" x14ac:dyDescent="0.2">
      <c r="A36" s="262"/>
      <c r="B36" s="348" t="s">
        <v>616</v>
      </c>
      <c r="C36" s="45"/>
      <c r="D36" s="46"/>
      <c r="E36" s="266"/>
      <c r="F36" s="180"/>
      <c r="G36" s="48"/>
      <c r="H36" s="181"/>
      <c r="I36" s="49"/>
      <c r="J36" s="43"/>
      <c r="K36" s="352" t="s">
        <v>619</v>
      </c>
      <c r="L36" s="39"/>
      <c r="M36" s="207"/>
      <c r="N36" s="207"/>
    </row>
    <row r="37" spans="1:14" s="25" customFormat="1" ht="30.75" x14ac:dyDescent="0.25">
      <c r="A37" s="284">
        <v>10</v>
      </c>
      <c r="B37" s="253" t="s">
        <v>586</v>
      </c>
      <c r="C37" s="65">
        <v>492200</v>
      </c>
      <c r="D37" s="36">
        <v>478864</v>
      </c>
      <c r="E37" s="293" t="s">
        <v>13</v>
      </c>
      <c r="F37" s="183" t="s">
        <v>312</v>
      </c>
      <c r="G37" s="72">
        <v>461683</v>
      </c>
      <c r="H37" s="183" t="s">
        <v>312</v>
      </c>
      <c r="I37" s="72">
        <v>461683</v>
      </c>
      <c r="J37" s="52" t="s">
        <v>19</v>
      </c>
      <c r="K37" s="237" t="s">
        <v>622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620</v>
      </c>
      <c r="C38" s="65"/>
      <c r="D38" s="66"/>
      <c r="E38" s="284"/>
      <c r="F38" s="183"/>
      <c r="G38" s="67"/>
      <c r="H38" s="186"/>
      <c r="I38" s="68"/>
      <c r="J38" s="64"/>
      <c r="K38" s="69">
        <v>44638</v>
      </c>
      <c r="L38" s="69"/>
      <c r="M38" s="210"/>
      <c r="N38" s="210"/>
    </row>
    <row r="39" spans="1:14" s="25" customFormat="1" ht="30.75" x14ac:dyDescent="0.2">
      <c r="A39" s="284"/>
      <c r="B39" s="189" t="s">
        <v>621</v>
      </c>
      <c r="C39" s="65"/>
      <c r="D39" s="66"/>
      <c r="E39" s="290"/>
      <c r="F39" s="183"/>
      <c r="G39" s="72"/>
      <c r="H39" s="186"/>
      <c r="I39" s="68"/>
      <c r="J39" s="64"/>
      <c r="K39" s="330" t="s">
        <v>623</v>
      </c>
      <c r="L39" s="69"/>
      <c r="M39" s="210"/>
      <c r="N39" s="210"/>
    </row>
    <row r="40" spans="1:14" s="25" customFormat="1" ht="30.75" x14ac:dyDescent="0.2">
      <c r="A40" s="262"/>
      <c r="B40" s="54"/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11</v>
      </c>
      <c r="B41" s="243" t="s">
        <v>586</v>
      </c>
      <c r="C41" s="58">
        <v>235400</v>
      </c>
      <c r="D41" s="59">
        <v>209436</v>
      </c>
      <c r="E41" s="289" t="s">
        <v>13</v>
      </c>
      <c r="F41" s="182" t="s">
        <v>101</v>
      </c>
      <c r="G41" s="61">
        <v>202028</v>
      </c>
      <c r="H41" s="182" t="s">
        <v>101</v>
      </c>
      <c r="I41" s="61">
        <v>202028</v>
      </c>
      <c r="J41" s="32" t="s">
        <v>19</v>
      </c>
      <c r="K41" s="63" t="s">
        <v>626</v>
      </c>
      <c r="L41" s="346"/>
      <c r="M41" s="209"/>
      <c r="N41" s="209"/>
    </row>
    <row r="42" spans="1:14" s="25" customFormat="1" ht="30.75" x14ac:dyDescent="0.25">
      <c r="A42" s="284"/>
      <c r="B42" s="253" t="s">
        <v>624</v>
      </c>
      <c r="C42" s="65"/>
      <c r="D42" s="235"/>
      <c r="E42" s="290"/>
      <c r="F42" s="182"/>
      <c r="G42" s="72"/>
      <c r="H42" s="183"/>
      <c r="I42" s="236"/>
      <c r="J42" s="186"/>
      <c r="K42" s="69">
        <v>44644</v>
      </c>
      <c r="L42" s="237"/>
      <c r="M42" s="210"/>
      <c r="N42" s="210"/>
    </row>
    <row r="43" spans="1:14" s="25" customFormat="1" ht="30.75" x14ac:dyDescent="0.25">
      <c r="A43" s="285"/>
      <c r="B43" s="412" t="s">
        <v>625</v>
      </c>
      <c r="C43" s="75"/>
      <c r="D43" s="426"/>
      <c r="E43" s="291"/>
      <c r="F43" s="427"/>
      <c r="G43" s="428"/>
      <c r="H43" s="429"/>
      <c r="I43" s="430"/>
      <c r="J43" s="184"/>
      <c r="K43" s="352" t="s">
        <v>627</v>
      </c>
      <c r="L43" s="237"/>
      <c r="M43" s="210"/>
      <c r="N43" s="210"/>
    </row>
    <row r="44" spans="1:14" s="25" customFormat="1" ht="31.5" x14ac:dyDescent="0.2">
      <c r="A44" s="284">
        <v>12</v>
      </c>
      <c r="B44" s="419" t="s">
        <v>451</v>
      </c>
      <c r="C44" s="65">
        <v>3552400</v>
      </c>
      <c r="D44" s="66">
        <v>3545035</v>
      </c>
      <c r="E44" s="347" t="s">
        <v>330</v>
      </c>
      <c r="F44" s="421" t="s">
        <v>207</v>
      </c>
      <c r="G44" s="422">
        <v>2794000</v>
      </c>
      <c r="H44" s="178" t="s">
        <v>142</v>
      </c>
      <c r="I44" s="68">
        <v>2786348</v>
      </c>
      <c r="J44" s="52" t="s">
        <v>48</v>
      </c>
      <c r="K44" s="420" t="s">
        <v>648</v>
      </c>
      <c r="L44" s="420"/>
      <c r="M44" s="210"/>
      <c r="N44" s="210"/>
    </row>
    <row r="45" spans="1:14" s="25" customFormat="1" ht="30.75" x14ac:dyDescent="0.2">
      <c r="A45" s="284"/>
      <c r="B45" s="419" t="s">
        <v>650</v>
      </c>
      <c r="C45" s="65"/>
      <c r="D45" s="66"/>
      <c r="E45" s="295" t="s">
        <v>299</v>
      </c>
      <c r="F45" s="421" t="s">
        <v>653</v>
      </c>
      <c r="G45" s="422">
        <v>2898514</v>
      </c>
      <c r="H45" s="186"/>
      <c r="I45" s="68"/>
      <c r="J45" s="26" t="s">
        <v>175</v>
      </c>
      <c r="K45" s="69">
        <v>44650</v>
      </c>
      <c r="L45" s="420"/>
      <c r="M45" s="210"/>
      <c r="N45" s="210"/>
    </row>
    <row r="46" spans="1:14" s="25" customFormat="1" ht="30.75" x14ac:dyDescent="0.2">
      <c r="A46" s="284"/>
      <c r="B46" s="419" t="s">
        <v>651</v>
      </c>
      <c r="C46" s="65"/>
      <c r="D46" s="66"/>
      <c r="E46" s="290"/>
      <c r="F46" s="178" t="s">
        <v>142</v>
      </c>
      <c r="G46" s="422">
        <v>2788000</v>
      </c>
      <c r="H46" s="186"/>
      <c r="I46" s="68"/>
      <c r="J46" s="64"/>
      <c r="K46" s="330" t="s">
        <v>649</v>
      </c>
      <c r="L46" s="420"/>
      <c r="M46" s="210"/>
      <c r="N46" s="210"/>
    </row>
    <row r="47" spans="1:14" s="25" customFormat="1" ht="30.75" x14ac:dyDescent="0.2">
      <c r="A47" s="285"/>
      <c r="B47" s="194" t="s">
        <v>652</v>
      </c>
      <c r="C47" s="75"/>
      <c r="D47" s="76"/>
      <c r="E47" s="291"/>
      <c r="F47" s="431" t="s">
        <v>210</v>
      </c>
      <c r="G47" s="423">
        <v>2790000</v>
      </c>
      <c r="H47" s="184"/>
      <c r="I47" s="78"/>
      <c r="J47" s="73"/>
      <c r="K47" s="352"/>
      <c r="L47" s="420"/>
      <c r="M47" s="210"/>
      <c r="N47" s="210"/>
    </row>
    <row r="48" spans="1:14" s="25" customFormat="1" ht="30.75" x14ac:dyDescent="0.2">
      <c r="A48" s="284">
        <v>13</v>
      </c>
      <c r="B48" s="419" t="s">
        <v>654</v>
      </c>
      <c r="C48" s="65">
        <v>499904</v>
      </c>
      <c r="D48" s="66">
        <v>499607</v>
      </c>
      <c r="E48" s="293" t="s">
        <v>13</v>
      </c>
      <c r="F48" s="186" t="s">
        <v>525</v>
      </c>
      <c r="G48" s="68">
        <v>482099</v>
      </c>
      <c r="H48" s="186" t="s">
        <v>525</v>
      </c>
      <c r="I48" s="68">
        <v>482099</v>
      </c>
      <c r="J48" s="64"/>
      <c r="K48" s="420" t="s">
        <v>657</v>
      </c>
      <c r="L48" s="420"/>
      <c r="M48" s="210"/>
      <c r="N48" s="210"/>
    </row>
    <row r="49" spans="1:14" s="25" customFormat="1" ht="30.75" x14ac:dyDescent="0.2">
      <c r="A49" s="284"/>
      <c r="B49" s="419" t="s">
        <v>655</v>
      </c>
      <c r="C49" s="65"/>
      <c r="D49" s="66"/>
      <c r="E49" s="290"/>
      <c r="F49" s="186"/>
      <c r="G49" s="68"/>
      <c r="H49" s="186"/>
      <c r="I49" s="68"/>
      <c r="J49" s="64"/>
      <c r="K49" s="69">
        <v>44650</v>
      </c>
      <c r="L49" s="420"/>
      <c r="M49" s="210"/>
      <c r="N49" s="210"/>
    </row>
    <row r="50" spans="1:14" s="25" customFormat="1" ht="30.75" x14ac:dyDescent="0.2">
      <c r="A50" s="284"/>
      <c r="B50" s="419" t="s">
        <v>656</v>
      </c>
      <c r="C50" s="65"/>
      <c r="D50" s="66"/>
      <c r="E50" s="290"/>
      <c r="F50" s="186"/>
      <c r="G50" s="68"/>
      <c r="H50" s="186"/>
      <c r="I50" s="68"/>
      <c r="J50" s="64"/>
      <c r="K50" s="330" t="s">
        <v>658</v>
      </c>
      <c r="L50" s="420"/>
      <c r="M50" s="210"/>
      <c r="N50" s="210"/>
    </row>
    <row r="51" spans="1:14" s="25" customFormat="1" ht="30.75" x14ac:dyDescent="0.2">
      <c r="A51" s="285"/>
      <c r="B51" s="194"/>
      <c r="C51" s="75"/>
      <c r="D51" s="76"/>
      <c r="E51" s="291"/>
      <c r="F51" s="184"/>
      <c r="G51" s="78"/>
      <c r="H51" s="184"/>
      <c r="I51" s="78"/>
      <c r="J51" s="73"/>
      <c r="K51" s="79"/>
      <c r="L51" s="420"/>
      <c r="M51" s="210"/>
      <c r="N51" s="210"/>
    </row>
    <row r="52" spans="1:14" s="25" customFormat="1" ht="30.75" x14ac:dyDescent="0.25">
      <c r="A52" s="424">
        <v>14</v>
      </c>
      <c r="B52" s="253" t="s">
        <v>586</v>
      </c>
      <c r="C52" s="65">
        <v>278200</v>
      </c>
      <c r="D52" s="235">
        <v>239999</v>
      </c>
      <c r="E52" s="293" t="s">
        <v>13</v>
      </c>
      <c r="F52" s="178" t="s">
        <v>119</v>
      </c>
      <c r="G52" s="72">
        <v>231520</v>
      </c>
      <c r="H52" s="178" t="s">
        <v>119</v>
      </c>
      <c r="I52" s="72">
        <v>231520</v>
      </c>
      <c r="J52" s="52" t="s">
        <v>19</v>
      </c>
      <c r="K52" s="237" t="s">
        <v>629</v>
      </c>
      <c r="L52" s="63"/>
      <c r="M52" s="206"/>
      <c r="N52" s="206"/>
    </row>
    <row r="53" spans="1:14" s="25" customFormat="1" ht="30.75" x14ac:dyDescent="0.2">
      <c r="A53" s="284"/>
      <c r="B53" s="336" t="s">
        <v>628</v>
      </c>
      <c r="C53" s="65"/>
      <c r="D53" s="66"/>
      <c r="E53" s="284"/>
      <c r="F53" s="183"/>
      <c r="G53" s="67"/>
      <c r="H53" s="186"/>
      <c r="I53" s="68"/>
      <c r="J53" s="186"/>
      <c r="K53" s="69">
        <v>44651</v>
      </c>
      <c r="L53" s="69"/>
      <c r="M53" s="207"/>
      <c r="N53" s="207"/>
    </row>
    <row r="54" spans="1:14" s="25" customFormat="1" ht="30.75" x14ac:dyDescent="0.2">
      <c r="A54" s="284"/>
      <c r="B54" s="253" t="s">
        <v>631</v>
      </c>
      <c r="C54" s="65"/>
      <c r="D54" s="66"/>
      <c r="E54" s="290"/>
      <c r="F54" s="183"/>
      <c r="G54" s="72"/>
      <c r="H54" s="186"/>
      <c r="I54" s="68"/>
      <c r="J54" s="186"/>
      <c r="K54" s="330" t="s">
        <v>630</v>
      </c>
      <c r="L54" s="69"/>
      <c r="M54" s="207"/>
      <c r="N54" s="207"/>
    </row>
    <row r="55" spans="1:14" s="25" customFormat="1" ht="30.75" x14ac:dyDescent="0.2">
      <c r="A55" s="285"/>
      <c r="B55" s="194"/>
      <c r="C55" s="75"/>
      <c r="D55" s="76"/>
      <c r="E55" s="291"/>
      <c r="F55" s="184"/>
      <c r="G55" s="78"/>
      <c r="H55" s="184"/>
      <c r="I55" s="78"/>
      <c r="J55" s="73"/>
      <c r="K55" s="79"/>
      <c r="L55" s="79"/>
      <c r="M55" s="208"/>
      <c r="N55" s="208"/>
    </row>
    <row r="56" spans="1:14" s="25" customFormat="1" ht="30.75" x14ac:dyDescent="0.25">
      <c r="A56" s="242">
        <v>15</v>
      </c>
      <c r="B56" s="34" t="s">
        <v>654</v>
      </c>
      <c r="C56" s="35">
        <v>374500</v>
      </c>
      <c r="D56" s="51">
        <v>321640</v>
      </c>
      <c r="E56" s="293" t="s">
        <v>13</v>
      </c>
      <c r="F56" s="178" t="s">
        <v>119</v>
      </c>
      <c r="G56" s="41">
        <v>310357</v>
      </c>
      <c r="H56" s="178" t="s">
        <v>119</v>
      </c>
      <c r="I56" s="41">
        <v>310357</v>
      </c>
      <c r="J56" s="52" t="s">
        <v>19</v>
      </c>
      <c r="K56" s="53" t="s">
        <v>661</v>
      </c>
      <c r="L56" s="53"/>
      <c r="M56" s="209"/>
      <c r="N56" s="209"/>
    </row>
    <row r="57" spans="1:14" s="25" customFormat="1" ht="30.75" x14ac:dyDescent="0.2">
      <c r="A57" s="242"/>
      <c r="B57" s="253" t="s">
        <v>659</v>
      </c>
      <c r="C57" s="35"/>
      <c r="D57" s="36"/>
      <c r="E57" s="295"/>
      <c r="F57" s="178"/>
      <c r="G57" s="37"/>
      <c r="H57" s="52"/>
      <c r="I57" s="38"/>
      <c r="J57" s="26"/>
      <c r="K57" s="39">
        <v>44651</v>
      </c>
      <c r="L57" s="39"/>
      <c r="M57" s="210"/>
      <c r="N57" s="210"/>
    </row>
    <row r="58" spans="1:14" s="25" customFormat="1" ht="30.75" x14ac:dyDescent="0.2">
      <c r="A58" s="242"/>
      <c r="B58" s="253" t="s">
        <v>660</v>
      </c>
      <c r="C58" s="35"/>
      <c r="D58" s="36"/>
      <c r="E58" s="261"/>
      <c r="F58" s="178"/>
      <c r="G58" s="41"/>
      <c r="H58" s="52"/>
      <c r="I58" s="38"/>
      <c r="J58" s="26"/>
      <c r="K58" s="330" t="s">
        <v>662</v>
      </c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0.75" x14ac:dyDescent="0.25">
      <c r="A60" s="242">
        <v>16</v>
      </c>
      <c r="B60" s="34" t="s">
        <v>654</v>
      </c>
      <c r="C60" s="35">
        <v>499470.65</v>
      </c>
      <c r="D60" s="51">
        <v>499588</v>
      </c>
      <c r="E60" s="293" t="s">
        <v>13</v>
      </c>
      <c r="F60" s="248" t="s">
        <v>96</v>
      </c>
      <c r="G60" s="41">
        <v>480702</v>
      </c>
      <c r="H60" s="248" t="s">
        <v>96</v>
      </c>
      <c r="I60" s="41">
        <v>480702</v>
      </c>
      <c r="J60" s="32" t="s">
        <v>19</v>
      </c>
      <c r="K60" s="53" t="s">
        <v>665</v>
      </c>
      <c r="L60" s="53"/>
      <c r="M60" s="209"/>
      <c r="N60" s="206"/>
    </row>
    <row r="61" spans="1:14" s="25" customFormat="1" ht="30.75" x14ac:dyDescent="0.2">
      <c r="A61" s="242"/>
      <c r="B61" s="253" t="s">
        <v>663</v>
      </c>
      <c r="C61" s="35"/>
      <c r="D61" s="36"/>
      <c r="E61" s="242"/>
      <c r="F61" s="178"/>
      <c r="G61" s="37"/>
      <c r="H61" s="52"/>
      <c r="I61" s="38"/>
      <c r="J61" s="26"/>
      <c r="K61" s="39">
        <v>44651</v>
      </c>
      <c r="L61" s="39"/>
      <c r="M61" s="207"/>
      <c r="N61" s="207"/>
    </row>
    <row r="62" spans="1:14" s="25" customFormat="1" ht="30.75" x14ac:dyDescent="0.2">
      <c r="A62" s="242"/>
      <c r="B62" s="253" t="s">
        <v>664</v>
      </c>
      <c r="C62" s="35"/>
      <c r="D62" s="36"/>
      <c r="E62" s="261"/>
      <c r="F62" s="178"/>
      <c r="G62" s="41"/>
      <c r="H62" s="52"/>
      <c r="I62" s="38"/>
      <c r="J62" s="26"/>
      <c r="K62" s="330" t="s">
        <v>666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0.75" x14ac:dyDescent="0.25">
      <c r="A64" s="242">
        <v>17</v>
      </c>
      <c r="B64" s="243" t="s">
        <v>654</v>
      </c>
      <c r="C64" s="35">
        <v>499904</v>
      </c>
      <c r="D64" s="51">
        <v>499767</v>
      </c>
      <c r="E64" s="293" t="s">
        <v>13</v>
      </c>
      <c r="F64" s="248" t="s">
        <v>96</v>
      </c>
      <c r="G64" s="41">
        <v>482205</v>
      </c>
      <c r="H64" s="248" t="s">
        <v>96</v>
      </c>
      <c r="I64" s="41">
        <v>482205</v>
      </c>
      <c r="J64" s="32" t="s">
        <v>19</v>
      </c>
      <c r="K64" s="53" t="s">
        <v>669</v>
      </c>
      <c r="L64" s="53"/>
      <c r="M64" s="209"/>
      <c r="N64" s="209"/>
    </row>
    <row r="65" spans="1:14" s="25" customFormat="1" ht="30.75" x14ac:dyDescent="0.2">
      <c r="A65" s="242"/>
      <c r="B65" s="189" t="s">
        <v>667</v>
      </c>
      <c r="C65" s="35"/>
      <c r="D65" s="36"/>
      <c r="E65" s="242"/>
      <c r="F65" s="178"/>
      <c r="G65" s="37"/>
      <c r="H65" s="52"/>
      <c r="I65" s="38"/>
      <c r="J65" s="26"/>
      <c r="K65" s="39">
        <v>44651</v>
      </c>
      <c r="L65" s="39"/>
      <c r="M65" s="210"/>
      <c r="N65" s="210"/>
    </row>
    <row r="66" spans="1:14" s="25" customFormat="1" ht="30.75" x14ac:dyDescent="0.2">
      <c r="A66" s="242"/>
      <c r="B66" s="189" t="s">
        <v>668</v>
      </c>
      <c r="C66" s="35"/>
      <c r="D66" s="36"/>
      <c r="E66" s="261"/>
      <c r="F66" s="178"/>
      <c r="G66" s="41"/>
      <c r="H66" s="52"/>
      <c r="I66" s="38"/>
      <c r="J66" s="26"/>
      <c r="K66" s="330" t="s">
        <v>662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18</v>
      </c>
      <c r="B68" s="34" t="s">
        <v>670</v>
      </c>
      <c r="C68" s="35">
        <v>9630</v>
      </c>
      <c r="D68" s="51">
        <v>9630</v>
      </c>
      <c r="E68" s="293" t="s">
        <v>13</v>
      </c>
      <c r="F68" s="178" t="s">
        <v>159</v>
      </c>
      <c r="G68" s="41">
        <v>9630</v>
      </c>
      <c r="H68" s="178" t="s">
        <v>159</v>
      </c>
      <c r="I68" s="41">
        <v>9630</v>
      </c>
      <c r="J68" s="52" t="s">
        <v>19</v>
      </c>
      <c r="K68" s="53">
        <v>3300053179</v>
      </c>
      <c r="L68" s="53"/>
      <c r="M68" s="212"/>
      <c r="N68" s="212"/>
    </row>
    <row r="69" spans="1:14" s="25" customFormat="1" ht="30.75" x14ac:dyDescent="0.2">
      <c r="A69" s="242"/>
      <c r="B69" s="34"/>
      <c r="C69" s="35"/>
      <c r="D69" s="36"/>
      <c r="E69" s="295"/>
      <c r="F69" s="178"/>
      <c r="G69" s="37"/>
      <c r="H69" s="52"/>
      <c r="I69" s="38"/>
      <c r="J69" s="26"/>
      <c r="K69" s="39">
        <v>44624</v>
      </c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30" t="s">
        <v>671</v>
      </c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19</v>
      </c>
      <c r="B72" s="243" t="s">
        <v>672</v>
      </c>
      <c r="C72" s="35">
        <v>21025.5</v>
      </c>
      <c r="D72" s="51">
        <v>21025.5</v>
      </c>
      <c r="E72" s="293" t="s">
        <v>13</v>
      </c>
      <c r="F72" s="178" t="s">
        <v>215</v>
      </c>
      <c r="G72" s="41">
        <v>21025.5</v>
      </c>
      <c r="H72" s="178" t="s">
        <v>215</v>
      </c>
      <c r="I72" s="41">
        <v>21025.5</v>
      </c>
      <c r="J72" s="52" t="s">
        <v>19</v>
      </c>
      <c r="K72" s="53">
        <v>3300053179</v>
      </c>
      <c r="L72" s="53"/>
      <c r="M72" s="203"/>
      <c r="N72" s="203"/>
    </row>
    <row r="73" spans="1:14" s="25" customFormat="1" ht="37.5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>
        <v>44624</v>
      </c>
      <c r="L73" s="53"/>
      <c r="M73" s="204"/>
      <c r="N73" s="204"/>
    </row>
    <row r="74" spans="1:14" s="25" customFormat="1" ht="37.5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 t="s">
        <v>671</v>
      </c>
      <c r="L74" s="353"/>
      <c r="M74" s="205"/>
      <c r="N74" s="205"/>
    </row>
    <row r="75" spans="1:14" ht="21.75" thickBot="1" x14ac:dyDescent="0.25">
      <c r="C75" s="349">
        <f>SUM(C7:C74)</f>
        <v>20627187.149999999</v>
      </c>
      <c r="I75" s="349">
        <f>SUM(I7:I74)</f>
        <v>15511402.5</v>
      </c>
    </row>
    <row r="76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83" right="0.19685039370078741" top="0.35433070866141736" bottom="0.15748031496062992" header="0.11811023622047245" footer="0.11811023622047245"/>
  <pageSetup paperSize="9" scale="74" orientation="landscape" r:id="rId1"/>
  <headerFooter>
    <oddHeader>&amp;Rแบบ สขร.1</oddHeader>
    <oddFooter>&amp;R&amp;10&amp;P/&amp;N</oddFooter>
  </headerFooter>
  <rowBreaks count="3" manualBreakCount="3">
    <brk id="22" max="16383" man="1"/>
    <brk id="40" max="16383" man="1"/>
    <brk id="59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C89A9F9-C731-4634-A5AB-F12A9317E28E}">
          <x14:formula1>
            <xm:f>ชื่อหมวด!$B$2:$B$24</xm:f>
          </x14:formula1>
          <xm:sqref>L7:L74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C8D0-9DC8-4DCD-91EF-975DAD0EF556}">
  <dimension ref="A1:N89"/>
  <sheetViews>
    <sheetView view="pageBreakPreview" topLeftCell="A35" zoomScale="120" zoomScaleNormal="110" zoomScaleSheetLayoutView="120" workbookViewId="0">
      <selection activeCell="K44" sqref="K44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bestFit="1" customWidth="1"/>
    <col min="7" max="7" width="9.875" style="95" bestFit="1" customWidth="1"/>
    <col min="8" max="8" width="21" style="188" bestFit="1" customWidth="1"/>
    <col min="9" max="9" width="12.375" style="96" customWidth="1"/>
    <col min="10" max="10" width="9.875" style="21" bestFit="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673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674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37.5" x14ac:dyDescent="0.2">
      <c r="A6" s="546"/>
      <c r="B6" s="536"/>
      <c r="C6" s="532"/>
      <c r="D6" s="534"/>
      <c r="E6" s="541"/>
      <c r="F6" s="434" t="s">
        <v>9</v>
      </c>
      <c r="G6" s="219" t="s">
        <v>69</v>
      </c>
      <c r="H6" s="433" t="s">
        <v>10</v>
      </c>
      <c r="I6" s="432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477122.63</v>
      </c>
      <c r="D7" s="245">
        <v>476953</v>
      </c>
      <c r="E7" s="293" t="s">
        <v>13</v>
      </c>
      <c r="F7" s="178" t="s">
        <v>210</v>
      </c>
      <c r="G7" s="247">
        <v>460250</v>
      </c>
      <c r="H7" s="178" t="s">
        <v>210</v>
      </c>
      <c r="I7" s="247">
        <v>460250</v>
      </c>
      <c r="J7" s="250" t="s">
        <v>19</v>
      </c>
      <c r="K7" s="53" t="s">
        <v>678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676</v>
      </c>
      <c r="C8" s="254"/>
      <c r="D8" s="255"/>
      <c r="E8" s="242"/>
      <c r="F8" s="248"/>
      <c r="G8" s="256"/>
      <c r="H8" s="257"/>
      <c r="I8" s="258"/>
      <c r="J8" s="242"/>
      <c r="K8" s="259">
        <v>44652</v>
      </c>
      <c r="L8" s="259"/>
      <c r="M8" s="260"/>
      <c r="N8" s="260"/>
    </row>
    <row r="9" spans="1:14" s="252" customFormat="1" ht="30.75" x14ac:dyDescent="0.2">
      <c r="A9" s="262"/>
      <c r="B9" s="412" t="s">
        <v>677</v>
      </c>
      <c r="C9" s="264"/>
      <c r="D9" s="265"/>
      <c r="E9" s="266"/>
      <c r="F9" s="267"/>
      <c r="G9" s="268"/>
      <c r="H9" s="269"/>
      <c r="I9" s="270"/>
      <c r="J9" s="262"/>
      <c r="K9" s="271" t="s">
        <v>679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229</v>
      </c>
      <c r="C10" s="254">
        <v>498287.23</v>
      </c>
      <c r="D10" s="255">
        <v>497143</v>
      </c>
      <c r="E10" s="293" t="s">
        <v>13</v>
      </c>
      <c r="F10" s="248" t="s">
        <v>604</v>
      </c>
      <c r="G10" s="249">
        <v>479705</v>
      </c>
      <c r="H10" s="248" t="s">
        <v>604</v>
      </c>
      <c r="I10" s="249">
        <v>479705</v>
      </c>
      <c r="J10" s="257" t="s">
        <v>19</v>
      </c>
      <c r="K10" s="53" t="s">
        <v>778</v>
      </c>
      <c r="L10" s="259"/>
      <c r="M10" s="260"/>
      <c r="N10" s="260"/>
    </row>
    <row r="11" spans="1:14" s="252" customFormat="1" ht="30.75" x14ac:dyDescent="0.2">
      <c r="A11" s="242"/>
      <c r="B11" s="253" t="s">
        <v>680</v>
      </c>
      <c r="C11" s="254"/>
      <c r="D11" s="255"/>
      <c r="E11" s="347"/>
      <c r="F11" s="248"/>
      <c r="G11" s="249"/>
      <c r="H11" s="248"/>
      <c r="I11" s="258"/>
      <c r="J11" s="52"/>
      <c r="K11" s="259">
        <v>44655</v>
      </c>
      <c r="L11" s="259"/>
      <c r="M11" s="260"/>
      <c r="N11" s="260"/>
    </row>
    <row r="12" spans="1:14" s="252" customFormat="1" ht="30.75" x14ac:dyDescent="0.2">
      <c r="A12" s="262"/>
      <c r="B12" s="412" t="s">
        <v>681</v>
      </c>
      <c r="C12" s="264"/>
      <c r="D12" s="265"/>
      <c r="E12" s="441"/>
      <c r="F12" s="267"/>
      <c r="G12" s="268"/>
      <c r="H12" s="267"/>
      <c r="I12" s="270"/>
      <c r="J12" s="181"/>
      <c r="K12" s="271" t="s">
        <v>682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636</v>
      </c>
      <c r="C13" s="254">
        <v>1990200</v>
      </c>
      <c r="D13" s="273">
        <v>1925611</v>
      </c>
      <c r="E13" s="293" t="s">
        <v>171</v>
      </c>
      <c r="F13" s="183" t="s">
        <v>312</v>
      </c>
      <c r="G13" s="277">
        <v>1906000</v>
      </c>
      <c r="H13" s="445" t="s">
        <v>142</v>
      </c>
      <c r="I13" s="277">
        <v>1868023</v>
      </c>
      <c r="J13" s="52" t="s">
        <v>48</v>
      </c>
      <c r="K13" s="259" t="s">
        <v>710</v>
      </c>
      <c r="L13" s="259"/>
      <c r="M13" s="260"/>
      <c r="N13" s="260"/>
    </row>
    <row r="14" spans="1:14" s="252" customFormat="1" ht="30.75" x14ac:dyDescent="0.2">
      <c r="A14" s="242"/>
      <c r="B14" s="253" t="s">
        <v>707</v>
      </c>
      <c r="C14" s="254"/>
      <c r="D14" s="273"/>
      <c r="E14" s="295"/>
      <c r="F14" s="248" t="s">
        <v>142</v>
      </c>
      <c r="G14" s="277">
        <v>1896726.83</v>
      </c>
      <c r="H14" s="248"/>
      <c r="I14" s="277"/>
      <c r="J14" s="26"/>
      <c r="K14" s="259">
        <v>44655</v>
      </c>
      <c r="L14" s="259"/>
      <c r="M14" s="260"/>
      <c r="N14" s="260"/>
    </row>
    <row r="15" spans="1:14" s="252" customFormat="1" ht="30.75" x14ac:dyDescent="0.2">
      <c r="A15" s="242"/>
      <c r="B15" s="253" t="s">
        <v>708</v>
      </c>
      <c r="C15" s="254"/>
      <c r="D15" s="273"/>
      <c r="E15" s="261"/>
      <c r="F15" s="248" t="s">
        <v>134</v>
      </c>
      <c r="G15" s="277">
        <v>1925611</v>
      </c>
      <c r="H15" s="248"/>
      <c r="I15" s="277"/>
      <c r="J15" s="257"/>
      <c r="K15" s="259" t="s">
        <v>711</v>
      </c>
      <c r="L15" s="259"/>
      <c r="M15" s="260"/>
      <c r="N15" s="260"/>
    </row>
    <row r="16" spans="1:14" s="252" customFormat="1" ht="30.75" x14ac:dyDescent="0.2">
      <c r="A16" s="262"/>
      <c r="B16" s="412" t="s">
        <v>709</v>
      </c>
      <c r="C16" s="264"/>
      <c r="D16" s="417"/>
      <c r="E16" s="266"/>
      <c r="F16" s="267"/>
      <c r="G16" s="418"/>
      <c r="H16" s="267"/>
      <c r="I16" s="418"/>
      <c r="J16" s="269"/>
      <c r="K16" s="271"/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324</v>
      </c>
      <c r="C17" s="35">
        <v>499707.12</v>
      </c>
      <c r="D17" s="36">
        <v>499541</v>
      </c>
      <c r="E17" s="293" t="s">
        <v>13</v>
      </c>
      <c r="F17" s="183" t="s">
        <v>139</v>
      </c>
      <c r="G17" s="41">
        <v>482158</v>
      </c>
      <c r="H17" s="183" t="s">
        <v>139</v>
      </c>
      <c r="I17" s="41">
        <v>482158</v>
      </c>
      <c r="J17" s="52" t="s">
        <v>19</v>
      </c>
      <c r="K17" s="53" t="s">
        <v>712</v>
      </c>
      <c r="L17" s="259"/>
      <c r="M17" s="260"/>
      <c r="N17" s="260"/>
    </row>
    <row r="18" spans="1:14" s="252" customFormat="1" ht="30.75" x14ac:dyDescent="0.2">
      <c r="A18" s="242"/>
      <c r="B18" s="253" t="s">
        <v>713</v>
      </c>
      <c r="C18" s="35"/>
      <c r="D18" s="36"/>
      <c r="E18" s="242"/>
      <c r="F18" s="178"/>
      <c r="G18" s="37"/>
      <c r="H18" s="52"/>
      <c r="I18" s="38"/>
      <c r="J18" s="26"/>
      <c r="K18" s="39">
        <v>44656</v>
      </c>
      <c r="L18" s="259"/>
      <c r="M18" s="260"/>
      <c r="N18" s="260"/>
    </row>
    <row r="19" spans="1:14" s="252" customFormat="1" ht="30.75" x14ac:dyDescent="0.2">
      <c r="A19" s="262"/>
      <c r="B19" s="412" t="s">
        <v>714</v>
      </c>
      <c r="C19" s="45"/>
      <c r="D19" s="46"/>
      <c r="E19" s="266"/>
      <c r="F19" s="180"/>
      <c r="G19" s="48"/>
      <c r="H19" s="181"/>
      <c r="I19" s="49"/>
      <c r="J19" s="43"/>
      <c r="K19" s="271" t="s">
        <v>715</v>
      </c>
      <c r="L19" s="259"/>
      <c r="M19" s="260"/>
      <c r="N19" s="260"/>
    </row>
    <row r="20" spans="1:14" s="252" customFormat="1" ht="30.75" x14ac:dyDescent="0.25">
      <c r="A20" s="284">
        <v>5</v>
      </c>
      <c r="B20" s="253" t="s">
        <v>324</v>
      </c>
      <c r="C20" s="65">
        <v>499904</v>
      </c>
      <c r="D20" s="36">
        <v>489115</v>
      </c>
      <c r="E20" s="293" t="s">
        <v>13</v>
      </c>
      <c r="F20" s="183" t="s">
        <v>174</v>
      </c>
      <c r="G20" s="72">
        <v>472181</v>
      </c>
      <c r="H20" s="183" t="s">
        <v>174</v>
      </c>
      <c r="I20" s="72">
        <v>472181</v>
      </c>
      <c r="J20" s="52" t="s">
        <v>19</v>
      </c>
      <c r="K20" s="53" t="s">
        <v>718</v>
      </c>
      <c r="L20" s="259"/>
      <c r="M20" s="260"/>
      <c r="N20" s="260"/>
    </row>
    <row r="21" spans="1:14" s="252" customFormat="1" ht="30.75" x14ac:dyDescent="0.2">
      <c r="A21" s="284"/>
      <c r="B21" s="253" t="s">
        <v>716</v>
      </c>
      <c r="C21" s="65"/>
      <c r="D21" s="66"/>
      <c r="E21" s="284"/>
      <c r="F21" s="183"/>
      <c r="G21" s="67"/>
      <c r="H21" s="186"/>
      <c r="I21" s="68"/>
      <c r="J21" s="64"/>
      <c r="K21" s="39">
        <v>44656</v>
      </c>
      <c r="L21" s="259"/>
      <c r="M21" s="260"/>
      <c r="N21" s="260"/>
    </row>
    <row r="22" spans="1:14" s="252" customFormat="1" ht="30.75" x14ac:dyDescent="0.2">
      <c r="A22" s="285"/>
      <c r="B22" s="348" t="s">
        <v>717</v>
      </c>
      <c r="C22" s="75"/>
      <c r="D22" s="76"/>
      <c r="E22" s="291"/>
      <c r="F22" s="429"/>
      <c r="G22" s="428"/>
      <c r="H22" s="184"/>
      <c r="I22" s="78"/>
      <c r="J22" s="73"/>
      <c r="K22" s="271" t="s">
        <v>719</v>
      </c>
      <c r="L22" s="259"/>
      <c r="M22" s="260"/>
      <c r="N22" s="260"/>
    </row>
    <row r="23" spans="1:14" s="252" customFormat="1" ht="30.75" x14ac:dyDescent="0.2">
      <c r="A23" s="242">
        <v>6</v>
      </c>
      <c r="B23" s="253" t="s">
        <v>432</v>
      </c>
      <c r="C23" s="254">
        <v>374500</v>
      </c>
      <c r="D23" s="255">
        <v>331132</v>
      </c>
      <c r="E23" s="293" t="s">
        <v>13</v>
      </c>
      <c r="F23" s="248" t="s">
        <v>344</v>
      </c>
      <c r="G23" s="249">
        <v>321377</v>
      </c>
      <c r="H23" s="248" t="s">
        <v>344</v>
      </c>
      <c r="I23" s="249">
        <v>321377</v>
      </c>
      <c r="J23" s="257" t="s">
        <v>19</v>
      </c>
      <c r="K23" s="259" t="s">
        <v>684</v>
      </c>
      <c r="L23" s="259"/>
      <c r="M23" s="260"/>
      <c r="N23" s="260"/>
    </row>
    <row r="24" spans="1:14" s="252" customFormat="1" ht="30.75" x14ac:dyDescent="0.2">
      <c r="A24" s="242"/>
      <c r="B24" s="253" t="s">
        <v>683</v>
      </c>
      <c r="C24" s="254"/>
      <c r="D24" s="255"/>
      <c r="E24" s="261"/>
      <c r="F24" s="183"/>
      <c r="G24" s="249"/>
      <c r="H24" s="183"/>
      <c r="I24" s="277"/>
      <c r="J24" s="257"/>
      <c r="K24" s="259">
        <v>44658</v>
      </c>
      <c r="L24" s="259"/>
      <c r="M24" s="260"/>
      <c r="N24" s="260"/>
    </row>
    <row r="25" spans="1:14" s="252" customFormat="1" ht="30.75" x14ac:dyDescent="0.2">
      <c r="A25" s="242"/>
      <c r="B25" s="253" t="s">
        <v>779</v>
      </c>
      <c r="C25" s="254"/>
      <c r="D25" s="255"/>
      <c r="E25" s="261"/>
      <c r="F25" s="248"/>
      <c r="G25" s="249"/>
      <c r="H25" s="257"/>
      <c r="I25" s="258"/>
      <c r="J25" s="242"/>
      <c r="K25" s="259" t="s">
        <v>685</v>
      </c>
      <c r="L25" s="259"/>
      <c r="M25" s="260"/>
      <c r="N25" s="260"/>
    </row>
    <row r="26" spans="1:14" s="252" customFormat="1" ht="31.5" x14ac:dyDescent="0.2">
      <c r="A26" s="283">
        <v>7</v>
      </c>
      <c r="B26" s="243" t="s">
        <v>451</v>
      </c>
      <c r="C26" s="58">
        <v>3210000</v>
      </c>
      <c r="D26" s="59">
        <v>3209734</v>
      </c>
      <c r="E26" s="347" t="s">
        <v>330</v>
      </c>
      <c r="F26" s="183" t="s">
        <v>312</v>
      </c>
      <c r="G26" s="61">
        <v>3188636</v>
      </c>
      <c r="H26" s="183" t="s">
        <v>312</v>
      </c>
      <c r="I26" s="61">
        <v>3161584</v>
      </c>
      <c r="J26" s="52" t="s">
        <v>48</v>
      </c>
      <c r="K26" s="259" t="s">
        <v>722</v>
      </c>
      <c r="L26" s="259"/>
      <c r="M26" s="260"/>
      <c r="N26" s="260"/>
    </row>
    <row r="27" spans="1:14" s="252" customFormat="1" ht="30.75" x14ac:dyDescent="0.2">
      <c r="A27" s="284"/>
      <c r="B27" s="253" t="s">
        <v>720</v>
      </c>
      <c r="C27" s="65"/>
      <c r="D27" s="235"/>
      <c r="E27" s="295" t="s">
        <v>299</v>
      </c>
      <c r="F27" s="182" t="s">
        <v>110</v>
      </c>
      <c r="G27" s="72">
        <v>3200000</v>
      </c>
      <c r="H27" s="183"/>
      <c r="I27" s="236"/>
      <c r="J27" s="436" t="s">
        <v>175</v>
      </c>
      <c r="K27" s="259">
        <v>44659</v>
      </c>
      <c r="L27" s="259"/>
      <c r="M27" s="260"/>
      <c r="N27" s="260"/>
    </row>
    <row r="28" spans="1:14" s="252" customFormat="1" ht="30.75" x14ac:dyDescent="0.2">
      <c r="A28" s="285"/>
      <c r="B28" s="412" t="s">
        <v>721</v>
      </c>
      <c r="C28" s="75"/>
      <c r="D28" s="426"/>
      <c r="E28" s="291"/>
      <c r="F28" s="427" t="s">
        <v>142</v>
      </c>
      <c r="G28" s="428">
        <v>3199019</v>
      </c>
      <c r="H28" s="429"/>
      <c r="I28" s="430"/>
      <c r="J28" s="184"/>
      <c r="K28" s="271" t="s">
        <v>723</v>
      </c>
      <c r="L28" s="259"/>
      <c r="M28" s="260"/>
      <c r="N28" s="260"/>
    </row>
    <row r="29" spans="1:14" s="252" customFormat="1" ht="30.75" x14ac:dyDescent="0.25">
      <c r="A29" s="284">
        <v>8</v>
      </c>
      <c r="B29" s="419" t="s">
        <v>654</v>
      </c>
      <c r="C29" s="65">
        <v>499864.41</v>
      </c>
      <c r="D29" s="66">
        <v>499083</v>
      </c>
      <c r="E29" s="293" t="s">
        <v>13</v>
      </c>
      <c r="F29" s="421" t="s">
        <v>420</v>
      </c>
      <c r="G29" s="422">
        <v>481604</v>
      </c>
      <c r="H29" s="421" t="s">
        <v>420</v>
      </c>
      <c r="I29" s="422">
        <v>481604</v>
      </c>
      <c r="J29" s="52" t="s">
        <v>19</v>
      </c>
      <c r="K29" s="53" t="s">
        <v>726</v>
      </c>
      <c r="L29" s="259"/>
      <c r="M29" s="260"/>
      <c r="N29" s="260"/>
    </row>
    <row r="30" spans="1:14" s="252" customFormat="1" ht="30.75" x14ac:dyDescent="0.2">
      <c r="A30" s="284"/>
      <c r="B30" s="419" t="s">
        <v>724</v>
      </c>
      <c r="C30" s="65"/>
      <c r="D30" s="66"/>
      <c r="E30" s="295"/>
      <c r="F30" s="421"/>
      <c r="G30" s="422"/>
      <c r="H30" s="186"/>
      <c r="I30" s="68"/>
      <c r="J30" s="26"/>
      <c r="K30" s="39">
        <v>44659</v>
      </c>
      <c r="L30" s="259"/>
      <c r="M30" s="260"/>
      <c r="N30" s="260"/>
    </row>
    <row r="31" spans="1:14" s="252" customFormat="1" ht="30.75" x14ac:dyDescent="0.2">
      <c r="A31" s="285"/>
      <c r="B31" s="194" t="s">
        <v>725</v>
      </c>
      <c r="C31" s="75"/>
      <c r="D31" s="76"/>
      <c r="E31" s="291"/>
      <c r="F31" s="180"/>
      <c r="G31" s="423"/>
      <c r="H31" s="184"/>
      <c r="I31" s="78"/>
      <c r="J31" s="73"/>
      <c r="K31" s="271" t="s">
        <v>727</v>
      </c>
      <c r="L31" s="259"/>
      <c r="M31" s="260"/>
      <c r="N31" s="260"/>
    </row>
    <row r="32" spans="1:14" s="252" customFormat="1" ht="30.75" x14ac:dyDescent="0.25">
      <c r="A32" s="284">
        <v>9</v>
      </c>
      <c r="B32" s="419" t="s">
        <v>728</v>
      </c>
      <c r="C32" s="65">
        <v>497550</v>
      </c>
      <c r="D32" s="66">
        <v>497527</v>
      </c>
      <c r="E32" s="293" t="s">
        <v>13</v>
      </c>
      <c r="F32" s="421" t="s">
        <v>345</v>
      </c>
      <c r="G32" s="68">
        <v>472648</v>
      </c>
      <c r="H32" s="421" t="s">
        <v>345</v>
      </c>
      <c r="I32" s="68">
        <v>472648</v>
      </c>
      <c r="J32" s="52" t="s">
        <v>19</v>
      </c>
      <c r="K32" s="53" t="s">
        <v>731</v>
      </c>
      <c r="L32" s="259"/>
      <c r="M32" s="260"/>
      <c r="N32" s="260"/>
    </row>
    <row r="33" spans="1:14" s="252" customFormat="1" ht="30.75" x14ac:dyDescent="0.2">
      <c r="A33" s="284"/>
      <c r="B33" s="419" t="s">
        <v>729</v>
      </c>
      <c r="C33" s="65"/>
      <c r="D33" s="66"/>
      <c r="E33" s="290"/>
      <c r="F33" s="186"/>
      <c r="G33" s="68"/>
      <c r="H33" s="186"/>
      <c r="I33" s="68"/>
      <c r="J33" s="64"/>
      <c r="K33" s="39">
        <v>44659</v>
      </c>
      <c r="L33" s="259"/>
      <c r="M33" s="260"/>
      <c r="N33" s="260"/>
    </row>
    <row r="34" spans="1:14" s="252" customFormat="1" ht="30.75" x14ac:dyDescent="0.2">
      <c r="A34" s="285"/>
      <c r="B34" s="194" t="s">
        <v>545</v>
      </c>
      <c r="C34" s="75"/>
      <c r="D34" s="76"/>
      <c r="E34" s="291"/>
      <c r="F34" s="184"/>
      <c r="G34" s="78"/>
      <c r="H34" s="184"/>
      <c r="I34" s="78"/>
      <c r="J34" s="73"/>
      <c r="K34" s="271" t="s">
        <v>730</v>
      </c>
      <c r="L34" s="259"/>
      <c r="M34" s="260"/>
      <c r="N34" s="260"/>
    </row>
    <row r="35" spans="1:14" s="252" customFormat="1" ht="31.5" x14ac:dyDescent="0.25">
      <c r="A35" s="424">
        <v>10</v>
      </c>
      <c r="B35" s="253" t="s">
        <v>732</v>
      </c>
      <c r="C35" s="65">
        <v>9951000</v>
      </c>
      <c r="D35" s="235">
        <v>9950991</v>
      </c>
      <c r="E35" s="347" t="s">
        <v>330</v>
      </c>
      <c r="F35" s="178" t="s">
        <v>344</v>
      </c>
      <c r="G35" s="68">
        <v>6030000</v>
      </c>
      <c r="H35" s="178" t="s">
        <v>344</v>
      </c>
      <c r="I35" s="72">
        <v>6030000</v>
      </c>
      <c r="J35" s="52" t="s">
        <v>48</v>
      </c>
      <c r="K35" s="53" t="s">
        <v>734</v>
      </c>
      <c r="L35" s="259"/>
      <c r="M35" s="260"/>
      <c r="N35" s="260"/>
    </row>
    <row r="36" spans="1:14" s="252" customFormat="1" ht="30.75" x14ac:dyDescent="0.2">
      <c r="A36" s="284"/>
      <c r="B36" s="336" t="s">
        <v>733</v>
      </c>
      <c r="C36" s="65"/>
      <c r="D36" s="66"/>
      <c r="E36" s="295" t="s">
        <v>299</v>
      </c>
      <c r="F36" s="183" t="s">
        <v>345</v>
      </c>
      <c r="G36" s="67">
        <v>7160000</v>
      </c>
      <c r="H36" s="186"/>
      <c r="I36" s="68"/>
      <c r="J36" s="436" t="s">
        <v>175</v>
      </c>
      <c r="K36" s="39">
        <v>44669</v>
      </c>
      <c r="L36" s="259"/>
      <c r="M36" s="260"/>
      <c r="N36" s="260"/>
    </row>
    <row r="37" spans="1:14" s="252" customFormat="1" ht="30.75" x14ac:dyDescent="0.2">
      <c r="A37" s="284"/>
      <c r="B37" s="253" t="s">
        <v>453</v>
      </c>
      <c r="C37" s="65"/>
      <c r="D37" s="66"/>
      <c r="E37" s="290"/>
      <c r="F37" s="183"/>
      <c r="G37" s="72"/>
      <c r="H37" s="186"/>
      <c r="I37" s="68"/>
      <c r="J37" s="186"/>
      <c r="K37" s="259" t="s">
        <v>735</v>
      </c>
      <c r="L37" s="259"/>
      <c r="M37" s="260"/>
      <c r="N37" s="260"/>
    </row>
    <row r="38" spans="1:14" s="252" customFormat="1" ht="30.75" x14ac:dyDescent="0.2">
      <c r="A38" s="285"/>
      <c r="B38" s="194"/>
      <c r="C38" s="75"/>
      <c r="D38" s="76"/>
      <c r="E38" s="291"/>
      <c r="F38" s="184"/>
      <c r="G38" s="78"/>
      <c r="H38" s="184"/>
      <c r="I38" s="78"/>
      <c r="J38" s="73"/>
      <c r="K38" s="55"/>
      <c r="L38" s="259"/>
      <c r="M38" s="260"/>
      <c r="N38" s="260"/>
    </row>
    <row r="39" spans="1:14" s="252" customFormat="1" ht="30.75" x14ac:dyDescent="0.25">
      <c r="A39" s="242">
        <v>11</v>
      </c>
      <c r="B39" s="419" t="s">
        <v>728</v>
      </c>
      <c r="C39" s="35">
        <v>497550</v>
      </c>
      <c r="D39" s="51">
        <v>497528</v>
      </c>
      <c r="E39" s="293" t="s">
        <v>13</v>
      </c>
      <c r="F39" s="421" t="s">
        <v>345</v>
      </c>
      <c r="G39" s="41">
        <v>472648</v>
      </c>
      <c r="H39" s="421" t="s">
        <v>345</v>
      </c>
      <c r="I39" s="41">
        <v>472648</v>
      </c>
      <c r="J39" s="52" t="s">
        <v>19</v>
      </c>
      <c r="K39" s="53" t="s">
        <v>737</v>
      </c>
      <c r="L39" s="259"/>
      <c r="M39" s="260"/>
      <c r="N39" s="260"/>
    </row>
    <row r="40" spans="1:14" s="252" customFormat="1" ht="30.75" x14ac:dyDescent="0.2">
      <c r="A40" s="242"/>
      <c r="B40" s="419" t="s">
        <v>736</v>
      </c>
      <c r="C40" s="35"/>
      <c r="D40" s="36"/>
      <c r="E40" s="295"/>
      <c r="F40" s="178"/>
      <c r="G40" s="37"/>
      <c r="H40" s="52"/>
      <c r="I40" s="38"/>
      <c r="J40" s="26"/>
      <c r="K40" s="39">
        <v>44663</v>
      </c>
      <c r="L40" s="259"/>
      <c r="M40" s="260"/>
      <c r="N40" s="260"/>
    </row>
    <row r="41" spans="1:14" s="252" customFormat="1" ht="30.75" x14ac:dyDescent="0.2">
      <c r="A41" s="262"/>
      <c r="B41" s="194" t="s">
        <v>545</v>
      </c>
      <c r="C41" s="45"/>
      <c r="D41" s="46"/>
      <c r="E41" s="266"/>
      <c r="F41" s="180"/>
      <c r="G41" s="48"/>
      <c r="H41" s="181"/>
      <c r="I41" s="49"/>
      <c r="J41" s="43"/>
      <c r="K41" s="271" t="s">
        <v>738</v>
      </c>
      <c r="L41" s="259"/>
      <c r="M41" s="260"/>
      <c r="N41" s="260"/>
    </row>
    <row r="42" spans="1:14" s="252" customFormat="1" ht="30.75" x14ac:dyDescent="0.25">
      <c r="A42" s="242">
        <v>12</v>
      </c>
      <c r="B42" s="253" t="s">
        <v>432</v>
      </c>
      <c r="C42" s="35">
        <v>331700</v>
      </c>
      <c r="D42" s="51">
        <v>290840</v>
      </c>
      <c r="E42" s="293" t="s">
        <v>13</v>
      </c>
      <c r="F42" s="248" t="s">
        <v>110</v>
      </c>
      <c r="G42" s="41">
        <v>280592</v>
      </c>
      <c r="H42" s="248" t="s">
        <v>110</v>
      </c>
      <c r="I42" s="41">
        <v>280592</v>
      </c>
      <c r="J42" s="52" t="s">
        <v>19</v>
      </c>
      <c r="K42" s="53" t="s">
        <v>741</v>
      </c>
      <c r="L42" s="259"/>
      <c r="M42" s="260"/>
      <c r="N42" s="260"/>
    </row>
    <row r="43" spans="1:14" s="252" customFormat="1" ht="30.75" x14ac:dyDescent="0.2">
      <c r="A43" s="242"/>
      <c r="B43" s="253" t="s">
        <v>739</v>
      </c>
      <c r="C43" s="35"/>
      <c r="D43" s="36"/>
      <c r="E43" s="242"/>
      <c r="F43" s="178"/>
      <c r="G43" s="37"/>
      <c r="H43" s="52"/>
      <c r="I43" s="38"/>
      <c r="J43" s="26"/>
      <c r="K43" s="39">
        <v>44669</v>
      </c>
      <c r="L43" s="259"/>
      <c r="M43" s="260"/>
      <c r="N43" s="260"/>
    </row>
    <row r="44" spans="1:14" s="252" customFormat="1" ht="30.75" x14ac:dyDescent="0.2">
      <c r="A44" s="242"/>
      <c r="B44" s="253" t="s">
        <v>740</v>
      </c>
      <c r="C44" s="35"/>
      <c r="D44" s="36"/>
      <c r="E44" s="261"/>
      <c r="F44" s="178"/>
      <c r="G44" s="41"/>
      <c r="H44" s="52"/>
      <c r="I44" s="38"/>
      <c r="J44" s="26"/>
      <c r="K44" s="259" t="s">
        <v>742</v>
      </c>
      <c r="L44" s="259"/>
      <c r="M44" s="260"/>
      <c r="N44" s="260"/>
    </row>
    <row r="45" spans="1:14" s="252" customFormat="1" ht="30.75" x14ac:dyDescent="0.2">
      <c r="A45" s="262"/>
      <c r="B45" s="195"/>
      <c r="C45" s="45"/>
      <c r="D45" s="46"/>
      <c r="E45" s="266"/>
      <c r="F45" s="181"/>
      <c r="G45" s="49"/>
      <c r="H45" s="181"/>
      <c r="I45" s="49"/>
      <c r="J45" s="43"/>
      <c r="K45" s="55"/>
      <c r="L45" s="259"/>
      <c r="M45" s="260"/>
      <c r="N45" s="260"/>
    </row>
    <row r="46" spans="1:14" s="252" customFormat="1" ht="30.75" x14ac:dyDescent="0.25">
      <c r="A46" s="242">
        <v>13</v>
      </c>
      <c r="B46" s="253" t="s">
        <v>432</v>
      </c>
      <c r="C46" s="254">
        <v>310300</v>
      </c>
      <c r="D46" s="273">
        <v>242730</v>
      </c>
      <c r="E46" s="293" t="s">
        <v>13</v>
      </c>
      <c r="F46" s="182" t="s">
        <v>689</v>
      </c>
      <c r="G46" s="249">
        <v>234178</v>
      </c>
      <c r="H46" s="182" t="s">
        <v>689</v>
      </c>
      <c r="I46" s="249">
        <v>234178</v>
      </c>
      <c r="J46" s="257" t="s">
        <v>19</v>
      </c>
      <c r="K46" s="259" t="s">
        <v>690</v>
      </c>
      <c r="L46" s="53" t="s">
        <v>54</v>
      </c>
      <c r="M46" s="212" t="s">
        <v>209</v>
      </c>
      <c r="N46" s="212"/>
    </row>
    <row r="47" spans="1:14" s="252" customFormat="1" ht="30.75" x14ac:dyDescent="0.25">
      <c r="A47" s="242"/>
      <c r="B47" s="253" t="s">
        <v>686</v>
      </c>
      <c r="C47" s="254"/>
      <c r="D47" s="273"/>
      <c r="E47" s="261"/>
      <c r="F47" s="182"/>
      <c r="G47" s="249"/>
      <c r="H47" s="182"/>
      <c r="I47" s="277"/>
      <c r="J47" s="257"/>
      <c r="K47" s="259">
        <v>44669</v>
      </c>
      <c r="L47" s="53"/>
      <c r="M47" s="213"/>
      <c r="N47" s="213"/>
    </row>
    <row r="48" spans="1:14" s="252" customFormat="1" ht="30.75" x14ac:dyDescent="0.2">
      <c r="A48" s="242"/>
      <c r="B48" s="253" t="s">
        <v>687</v>
      </c>
      <c r="C48" s="254"/>
      <c r="D48" s="255"/>
      <c r="E48" s="242"/>
      <c r="F48" s="248"/>
      <c r="G48" s="256"/>
      <c r="H48" s="257"/>
      <c r="I48" s="258"/>
      <c r="J48" s="242"/>
      <c r="K48" s="259" t="s">
        <v>691</v>
      </c>
      <c r="L48" s="259"/>
      <c r="M48" s="213"/>
      <c r="N48" s="213"/>
    </row>
    <row r="49" spans="1:14" s="252" customFormat="1" ht="30.75" x14ac:dyDescent="0.2">
      <c r="A49" s="262"/>
      <c r="B49" s="412" t="s">
        <v>688</v>
      </c>
      <c r="C49" s="264"/>
      <c r="D49" s="265"/>
      <c r="E49" s="266"/>
      <c r="F49" s="267"/>
      <c r="G49" s="425"/>
      <c r="H49" s="269"/>
      <c r="I49" s="270"/>
      <c r="J49" s="262"/>
      <c r="K49" s="271"/>
      <c r="L49" s="259"/>
      <c r="M49" s="213"/>
      <c r="N49" s="213"/>
    </row>
    <row r="50" spans="1:14" s="252" customFormat="1" ht="31.5" x14ac:dyDescent="0.25">
      <c r="A50" s="242">
        <v>14</v>
      </c>
      <c r="B50" s="243" t="s">
        <v>451</v>
      </c>
      <c r="C50" s="35">
        <v>1241200</v>
      </c>
      <c r="D50" s="51">
        <v>1205883</v>
      </c>
      <c r="E50" s="347" t="s">
        <v>330</v>
      </c>
      <c r="F50" s="183" t="s">
        <v>210</v>
      </c>
      <c r="G50" s="41">
        <v>874265</v>
      </c>
      <c r="H50" s="183" t="s">
        <v>210</v>
      </c>
      <c r="I50" s="41">
        <v>872520</v>
      </c>
      <c r="J50" s="32" t="s">
        <v>19</v>
      </c>
      <c r="K50" s="53" t="s">
        <v>745</v>
      </c>
      <c r="L50" s="259"/>
      <c r="M50" s="213"/>
      <c r="N50" s="213"/>
    </row>
    <row r="51" spans="1:14" s="252" customFormat="1" ht="30.75" x14ac:dyDescent="0.2">
      <c r="A51" s="242"/>
      <c r="B51" s="189" t="s">
        <v>743</v>
      </c>
      <c r="C51" s="35"/>
      <c r="D51" s="36"/>
      <c r="E51" s="295" t="s">
        <v>299</v>
      </c>
      <c r="F51" s="178" t="s">
        <v>195</v>
      </c>
      <c r="G51" s="37">
        <v>880000</v>
      </c>
      <c r="H51" s="52"/>
      <c r="I51" s="38"/>
      <c r="J51" s="26"/>
      <c r="K51" s="39">
        <v>44673</v>
      </c>
      <c r="L51" s="259"/>
      <c r="M51" s="213"/>
      <c r="N51" s="213"/>
    </row>
    <row r="52" spans="1:14" s="252" customFormat="1" ht="30.75" x14ac:dyDescent="0.2">
      <c r="A52" s="242"/>
      <c r="B52" s="189" t="s">
        <v>744</v>
      </c>
      <c r="C52" s="35"/>
      <c r="D52" s="36"/>
      <c r="E52" s="261"/>
      <c r="F52" s="178"/>
      <c r="G52" s="41"/>
      <c r="H52" s="52"/>
      <c r="I52" s="38"/>
      <c r="J52" s="26"/>
      <c r="K52" s="259" t="s">
        <v>746</v>
      </c>
      <c r="L52" s="259"/>
      <c r="M52" s="213"/>
      <c r="N52" s="213"/>
    </row>
    <row r="53" spans="1:14" s="252" customFormat="1" ht="30.75" x14ac:dyDescent="0.2">
      <c r="A53" s="262"/>
      <c r="B53" s="195"/>
      <c r="C53" s="45"/>
      <c r="D53" s="46"/>
      <c r="E53" s="266"/>
      <c r="F53" s="181"/>
      <c r="G53" s="49"/>
      <c r="H53" s="181"/>
      <c r="I53" s="49"/>
      <c r="J53" s="43"/>
      <c r="K53" s="55"/>
      <c r="L53" s="259"/>
      <c r="M53" s="213"/>
      <c r="N53" s="213"/>
    </row>
    <row r="54" spans="1:14" s="252" customFormat="1" ht="31.5" x14ac:dyDescent="0.25">
      <c r="A54" s="242">
        <v>15</v>
      </c>
      <c r="B54" s="197" t="s">
        <v>636</v>
      </c>
      <c r="C54" s="35">
        <v>9999899</v>
      </c>
      <c r="D54" s="36">
        <v>9130169</v>
      </c>
      <c r="E54" s="347" t="s">
        <v>330</v>
      </c>
      <c r="F54" s="183" t="s">
        <v>617</v>
      </c>
      <c r="G54" s="38">
        <v>8620000</v>
      </c>
      <c r="H54" s="183" t="s">
        <v>617</v>
      </c>
      <c r="I54" s="38">
        <v>8618844</v>
      </c>
      <c r="J54" s="52" t="s">
        <v>48</v>
      </c>
      <c r="K54" s="53" t="s">
        <v>747</v>
      </c>
      <c r="L54" s="259"/>
      <c r="M54" s="213"/>
      <c r="N54" s="213"/>
    </row>
    <row r="55" spans="1:14" s="252" customFormat="1" ht="30.75" x14ac:dyDescent="0.2">
      <c r="A55" s="242"/>
      <c r="B55" s="197" t="s">
        <v>748</v>
      </c>
      <c r="C55" s="35"/>
      <c r="D55" s="36"/>
      <c r="E55" s="295" t="s">
        <v>299</v>
      </c>
      <c r="F55" s="178" t="s">
        <v>207</v>
      </c>
      <c r="G55" s="38">
        <v>9059000</v>
      </c>
      <c r="H55" s="52"/>
      <c r="I55" s="38"/>
      <c r="J55" s="436" t="s">
        <v>175</v>
      </c>
      <c r="K55" s="39">
        <v>44673</v>
      </c>
      <c r="L55" s="259"/>
      <c r="M55" s="213"/>
      <c r="N55" s="213"/>
    </row>
    <row r="56" spans="1:14" s="252" customFormat="1" ht="30.75" x14ac:dyDescent="0.2">
      <c r="A56" s="242"/>
      <c r="B56" s="197" t="s">
        <v>77</v>
      </c>
      <c r="C56" s="35"/>
      <c r="D56" s="36"/>
      <c r="E56" s="261"/>
      <c r="F56" s="52"/>
      <c r="G56" s="38"/>
      <c r="H56" s="52"/>
      <c r="I56" s="38"/>
      <c r="J56" s="26"/>
      <c r="K56" s="259" t="s">
        <v>750</v>
      </c>
      <c r="L56" s="259"/>
      <c r="M56" s="213"/>
      <c r="N56" s="213"/>
    </row>
    <row r="57" spans="1:14" s="252" customFormat="1" ht="30.75" x14ac:dyDescent="0.2">
      <c r="A57" s="262"/>
      <c r="B57" s="195" t="s">
        <v>749</v>
      </c>
      <c r="C57" s="45"/>
      <c r="D57" s="46"/>
      <c r="E57" s="266"/>
      <c r="F57" s="181"/>
      <c r="G57" s="49"/>
      <c r="H57" s="181"/>
      <c r="I57" s="49"/>
      <c r="J57" s="43"/>
      <c r="K57" s="55"/>
      <c r="L57" s="259"/>
      <c r="M57" s="213"/>
      <c r="N57" s="213"/>
    </row>
    <row r="58" spans="1:14" s="252" customFormat="1" ht="30.75" x14ac:dyDescent="0.25">
      <c r="A58" s="242">
        <v>16</v>
      </c>
      <c r="B58" s="253" t="s">
        <v>432</v>
      </c>
      <c r="C58" s="254">
        <v>481500</v>
      </c>
      <c r="D58" s="273">
        <v>454350</v>
      </c>
      <c r="E58" s="293" t="s">
        <v>13</v>
      </c>
      <c r="F58" s="248" t="s">
        <v>96</v>
      </c>
      <c r="G58" s="249">
        <v>438102</v>
      </c>
      <c r="H58" s="248" t="s">
        <v>96</v>
      </c>
      <c r="I58" s="249">
        <v>438102</v>
      </c>
      <c r="J58" s="257" t="s">
        <v>19</v>
      </c>
      <c r="K58" s="259" t="s">
        <v>694</v>
      </c>
      <c r="L58" s="33" t="s">
        <v>54</v>
      </c>
      <c r="M58" s="212" t="s">
        <v>209</v>
      </c>
      <c r="N58" s="212"/>
    </row>
    <row r="59" spans="1:14" s="252" customFormat="1" ht="30.75" x14ac:dyDescent="0.2">
      <c r="A59" s="242"/>
      <c r="B59" s="253" t="s">
        <v>692</v>
      </c>
      <c r="C59" s="254"/>
      <c r="D59" s="255"/>
      <c r="E59" s="242"/>
      <c r="F59" s="248"/>
      <c r="G59" s="256"/>
      <c r="H59" s="257"/>
      <c r="I59" s="258"/>
      <c r="J59" s="242"/>
      <c r="K59" s="259">
        <v>44676</v>
      </c>
      <c r="L59" s="259"/>
      <c r="M59" s="213"/>
      <c r="N59" s="213"/>
    </row>
    <row r="60" spans="1:14" s="252" customFormat="1" ht="30.75" x14ac:dyDescent="0.2">
      <c r="A60" s="262"/>
      <c r="B60" s="412" t="s">
        <v>693</v>
      </c>
      <c r="C60" s="264"/>
      <c r="D60" s="265"/>
      <c r="E60" s="266"/>
      <c r="F60" s="267"/>
      <c r="G60" s="413"/>
      <c r="H60" s="269"/>
      <c r="I60" s="270"/>
      <c r="J60" s="262"/>
      <c r="K60" s="271" t="s">
        <v>695</v>
      </c>
      <c r="L60" s="259"/>
      <c r="M60" s="213"/>
      <c r="N60" s="213"/>
    </row>
    <row r="61" spans="1:14" s="252" customFormat="1" ht="30.75" x14ac:dyDescent="0.25">
      <c r="A61" s="242">
        <v>17</v>
      </c>
      <c r="B61" s="253" t="s">
        <v>432</v>
      </c>
      <c r="C61" s="254">
        <v>363800</v>
      </c>
      <c r="D61" s="273">
        <v>299823</v>
      </c>
      <c r="E61" s="293" t="s">
        <v>13</v>
      </c>
      <c r="F61" s="182" t="s">
        <v>125</v>
      </c>
      <c r="G61" s="256">
        <v>289263</v>
      </c>
      <c r="H61" s="182" t="s">
        <v>125</v>
      </c>
      <c r="I61" s="256">
        <v>289263</v>
      </c>
      <c r="J61" s="257" t="s">
        <v>19</v>
      </c>
      <c r="K61" s="259" t="s">
        <v>696</v>
      </c>
      <c r="L61" s="33" t="s">
        <v>54</v>
      </c>
      <c r="M61" s="251" t="s">
        <v>209</v>
      </c>
      <c r="N61" s="251"/>
    </row>
    <row r="62" spans="1:14" s="252" customFormat="1" ht="30.75" x14ac:dyDescent="0.2">
      <c r="A62" s="242"/>
      <c r="B62" s="253" t="s">
        <v>698</v>
      </c>
      <c r="C62" s="254"/>
      <c r="D62" s="255"/>
      <c r="E62" s="242"/>
      <c r="F62" s="248"/>
      <c r="G62" s="256"/>
      <c r="H62" s="257"/>
      <c r="I62" s="258"/>
      <c r="J62" s="242"/>
      <c r="K62" s="259">
        <v>44677</v>
      </c>
      <c r="L62" s="259"/>
      <c r="M62" s="260"/>
      <c r="N62" s="260"/>
    </row>
    <row r="63" spans="1:14" s="252" customFormat="1" ht="30.75" x14ac:dyDescent="0.2">
      <c r="A63" s="242"/>
      <c r="B63" s="253" t="s">
        <v>699</v>
      </c>
      <c r="C63" s="254"/>
      <c r="D63" s="255"/>
      <c r="E63" s="261"/>
      <c r="F63" s="248"/>
      <c r="G63" s="249"/>
      <c r="H63" s="257"/>
      <c r="I63" s="258"/>
      <c r="J63" s="242"/>
      <c r="K63" s="259" t="s">
        <v>697</v>
      </c>
      <c r="L63" s="259"/>
      <c r="M63" s="260"/>
      <c r="N63" s="260"/>
    </row>
    <row r="64" spans="1:14" s="252" customFormat="1" ht="30.75" x14ac:dyDescent="0.2">
      <c r="A64" s="262"/>
      <c r="B64" s="275" t="s">
        <v>700</v>
      </c>
      <c r="C64" s="264"/>
      <c r="D64" s="265"/>
      <c r="E64" s="266"/>
      <c r="F64" s="269"/>
      <c r="G64" s="270"/>
      <c r="H64" s="269"/>
      <c r="I64" s="270"/>
      <c r="J64" s="262"/>
      <c r="K64" s="276"/>
      <c r="L64" s="276"/>
      <c r="M64" s="272"/>
      <c r="N64" s="272"/>
    </row>
    <row r="65" spans="1:14" s="252" customFormat="1" ht="30.75" x14ac:dyDescent="0.25">
      <c r="A65" s="242">
        <v>18</v>
      </c>
      <c r="B65" s="34" t="s">
        <v>751</v>
      </c>
      <c r="C65" s="35">
        <v>499904</v>
      </c>
      <c r="D65" s="51">
        <v>497592</v>
      </c>
      <c r="E65" s="293" t="s">
        <v>13</v>
      </c>
      <c r="F65" s="178" t="s">
        <v>210</v>
      </c>
      <c r="G65" s="38">
        <v>480181</v>
      </c>
      <c r="H65" s="178" t="s">
        <v>210</v>
      </c>
      <c r="I65" s="38">
        <v>480181</v>
      </c>
      <c r="J65" s="52" t="s">
        <v>19</v>
      </c>
      <c r="K65" s="53" t="s">
        <v>754</v>
      </c>
      <c r="L65" s="440"/>
      <c r="M65" s="260"/>
      <c r="N65" s="260"/>
    </row>
    <row r="66" spans="1:14" s="252" customFormat="1" ht="30.75" x14ac:dyDescent="0.2">
      <c r="A66" s="242"/>
      <c r="B66" s="34" t="s">
        <v>752</v>
      </c>
      <c r="C66" s="35"/>
      <c r="D66" s="36"/>
      <c r="E66" s="295"/>
      <c r="F66" s="178"/>
      <c r="G66" s="37"/>
      <c r="H66" s="52"/>
      <c r="I66" s="38"/>
      <c r="J66" s="26"/>
      <c r="K66" s="39">
        <v>44677</v>
      </c>
      <c r="L66" s="440"/>
      <c r="M66" s="260"/>
      <c r="N66" s="260"/>
    </row>
    <row r="67" spans="1:14" s="252" customFormat="1" ht="30.75" x14ac:dyDescent="0.2">
      <c r="A67" s="262"/>
      <c r="B67" s="348" t="s">
        <v>753</v>
      </c>
      <c r="C67" s="45"/>
      <c r="D67" s="46"/>
      <c r="E67" s="266"/>
      <c r="F67" s="180"/>
      <c r="G67" s="48"/>
      <c r="H67" s="181"/>
      <c r="I67" s="49"/>
      <c r="J67" s="43"/>
      <c r="K67" s="271" t="s">
        <v>755</v>
      </c>
      <c r="L67" s="440"/>
      <c r="M67" s="260"/>
      <c r="N67" s="260"/>
    </row>
    <row r="68" spans="1:14" s="252" customFormat="1" ht="30.75" x14ac:dyDescent="0.25">
      <c r="A68" s="242">
        <v>19</v>
      </c>
      <c r="B68" s="197" t="s">
        <v>751</v>
      </c>
      <c r="C68" s="35">
        <v>499904</v>
      </c>
      <c r="D68" s="36">
        <v>499282</v>
      </c>
      <c r="E68" s="293" t="s">
        <v>13</v>
      </c>
      <c r="F68" s="178" t="s">
        <v>210</v>
      </c>
      <c r="G68" s="38">
        <v>481791</v>
      </c>
      <c r="H68" s="178" t="s">
        <v>210</v>
      </c>
      <c r="I68" s="38">
        <v>481791</v>
      </c>
      <c r="J68" s="52" t="s">
        <v>19</v>
      </c>
      <c r="K68" s="53" t="s">
        <v>756</v>
      </c>
      <c r="L68" s="440"/>
      <c r="M68" s="260"/>
      <c r="N68" s="260"/>
    </row>
    <row r="69" spans="1:14" s="252" customFormat="1" ht="30.75" x14ac:dyDescent="0.2">
      <c r="A69" s="242"/>
      <c r="B69" s="197" t="s">
        <v>758</v>
      </c>
      <c r="C69" s="35"/>
      <c r="D69" s="36"/>
      <c r="E69" s="261"/>
      <c r="F69" s="178"/>
      <c r="G69" s="38"/>
      <c r="H69" s="52"/>
      <c r="I69" s="38"/>
      <c r="J69" s="26"/>
      <c r="K69" s="39">
        <v>44677</v>
      </c>
      <c r="L69" s="440"/>
      <c r="M69" s="260"/>
      <c r="N69" s="260"/>
    </row>
    <row r="70" spans="1:14" s="252" customFormat="1" ht="30.75" x14ac:dyDescent="0.2">
      <c r="A70" s="262"/>
      <c r="B70" s="195" t="s">
        <v>759</v>
      </c>
      <c r="C70" s="45"/>
      <c r="D70" s="46"/>
      <c r="E70" s="266"/>
      <c r="F70" s="180"/>
      <c r="G70" s="49"/>
      <c r="H70" s="181"/>
      <c r="I70" s="49"/>
      <c r="J70" s="43"/>
      <c r="K70" s="271" t="s">
        <v>757</v>
      </c>
      <c r="L70" s="440"/>
      <c r="M70" s="260"/>
      <c r="N70" s="260"/>
    </row>
    <row r="71" spans="1:14" s="252" customFormat="1" ht="31.5" x14ac:dyDescent="0.2">
      <c r="A71" s="282">
        <v>20</v>
      </c>
      <c r="B71" s="196" t="s">
        <v>760</v>
      </c>
      <c r="C71" s="28">
        <v>90950</v>
      </c>
      <c r="D71" s="80">
        <v>90950</v>
      </c>
      <c r="E71" s="293" t="s">
        <v>13</v>
      </c>
      <c r="F71" s="179" t="s">
        <v>75</v>
      </c>
      <c r="G71" s="81">
        <v>80250</v>
      </c>
      <c r="H71" s="179" t="s">
        <v>75</v>
      </c>
      <c r="I71" s="81">
        <v>80250</v>
      </c>
      <c r="J71" s="52" t="s">
        <v>19</v>
      </c>
      <c r="K71" s="241" t="s">
        <v>763</v>
      </c>
      <c r="L71" s="440"/>
      <c r="M71" s="260"/>
      <c r="N71" s="260"/>
    </row>
    <row r="72" spans="1:14" s="252" customFormat="1" ht="30.75" x14ac:dyDescent="0.2">
      <c r="A72" s="242"/>
      <c r="B72" s="197" t="s">
        <v>761</v>
      </c>
      <c r="C72" s="35"/>
      <c r="D72" s="36"/>
      <c r="E72" s="261"/>
      <c r="F72" s="178"/>
      <c r="G72" s="38"/>
      <c r="H72" s="52"/>
      <c r="I72" s="38"/>
      <c r="J72" s="26"/>
      <c r="K72" s="39">
        <v>44678</v>
      </c>
      <c r="L72" s="440"/>
      <c r="M72" s="260"/>
      <c r="N72" s="260"/>
    </row>
    <row r="73" spans="1:14" s="252" customFormat="1" ht="30.75" x14ac:dyDescent="0.2">
      <c r="A73" s="262"/>
      <c r="B73" s="195" t="s">
        <v>762</v>
      </c>
      <c r="C73" s="45"/>
      <c r="D73" s="46"/>
      <c r="E73" s="266"/>
      <c r="F73" s="180"/>
      <c r="G73" s="49"/>
      <c r="H73" s="181"/>
      <c r="I73" s="49"/>
      <c r="J73" s="43"/>
      <c r="K73" s="271" t="s">
        <v>766</v>
      </c>
      <c r="L73" s="440"/>
      <c r="M73" s="260"/>
      <c r="N73" s="260"/>
    </row>
    <row r="74" spans="1:14" s="252" customFormat="1" ht="31.5" x14ac:dyDescent="0.2">
      <c r="A74" s="242">
        <v>21</v>
      </c>
      <c r="B74" s="197" t="s">
        <v>760</v>
      </c>
      <c r="C74" s="35">
        <v>90950</v>
      </c>
      <c r="D74" s="36">
        <v>90950</v>
      </c>
      <c r="E74" s="293" t="s">
        <v>13</v>
      </c>
      <c r="F74" s="178" t="s">
        <v>75</v>
      </c>
      <c r="G74" s="38">
        <v>80250</v>
      </c>
      <c r="H74" s="178" t="s">
        <v>75</v>
      </c>
      <c r="I74" s="38">
        <v>80250</v>
      </c>
      <c r="J74" s="52" t="s">
        <v>19</v>
      </c>
      <c r="K74" s="241" t="s">
        <v>767</v>
      </c>
      <c r="L74" s="440"/>
      <c r="M74" s="260"/>
      <c r="N74" s="260"/>
    </row>
    <row r="75" spans="1:14" s="252" customFormat="1" ht="30.75" x14ac:dyDescent="0.2">
      <c r="A75" s="242"/>
      <c r="B75" s="197" t="s">
        <v>764</v>
      </c>
      <c r="C75" s="35"/>
      <c r="D75" s="36"/>
      <c r="E75" s="261"/>
      <c r="F75" s="178"/>
      <c r="G75" s="38"/>
      <c r="H75" s="52"/>
      <c r="I75" s="38"/>
      <c r="J75" s="26"/>
      <c r="K75" s="39">
        <v>44678</v>
      </c>
      <c r="L75" s="440"/>
      <c r="M75" s="260"/>
      <c r="N75" s="260"/>
    </row>
    <row r="76" spans="1:14" s="252" customFormat="1" ht="30.75" x14ac:dyDescent="0.2">
      <c r="A76" s="262"/>
      <c r="B76" s="195" t="s">
        <v>765</v>
      </c>
      <c r="C76" s="45"/>
      <c r="D76" s="46"/>
      <c r="E76" s="266"/>
      <c r="F76" s="180"/>
      <c r="G76" s="49"/>
      <c r="H76" s="181"/>
      <c r="I76" s="49"/>
      <c r="J76" s="43"/>
      <c r="K76" s="271" t="s">
        <v>768</v>
      </c>
      <c r="L76" s="440"/>
      <c r="M76" s="260"/>
      <c r="N76" s="260"/>
    </row>
    <row r="77" spans="1:14" s="252" customFormat="1" ht="30.75" x14ac:dyDescent="0.25">
      <c r="A77" s="242">
        <v>22</v>
      </c>
      <c r="B77" s="253" t="s">
        <v>432</v>
      </c>
      <c r="C77" s="254">
        <v>230050</v>
      </c>
      <c r="D77" s="273">
        <v>200378</v>
      </c>
      <c r="E77" s="293" t="s">
        <v>13</v>
      </c>
      <c r="F77" s="182" t="s">
        <v>703</v>
      </c>
      <c r="G77" s="249">
        <v>193320</v>
      </c>
      <c r="H77" s="182" t="s">
        <v>703</v>
      </c>
      <c r="I77" s="249">
        <v>193320</v>
      </c>
      <c r="J77" s="257" t="s">
        <v>19</v>
      </c>
      <c r="K77" s="259" t="s">
        <v>706</v>
      </c>
      <c r="L77" s="33" t="s">
        <v>40</v>
      </c>
      <c r="M77" s="278" t="s">
        <v>209</v>
      </c>
      <c r="N77" s="278"/>
    </row>
    <row r="78" spans="1:14" s="252" customFormat="1" ht="30.75" x14ac:dyDescent="0.25">
      <c r="A78" s="242"/>
      <c r="B78" s="253" t="s">
        <v>701</v>
      </c>
      <c r="C78" s="254"/>
      <c r="D78" s="273"/>
      <c r="E78" s="295"/>
      <c r="F78" s="248"/>
      <c r="G78" s="37"/>
      <c r="H78" s="248"/>
      <c r="I78" s="277"/>
      <c r="J78" s="26"/>
      <c r="K78" s="259">
        <v>44678</v>
      </c>
      <c r="L78" s="53"/>
      <c r="M78" s="279"/>
      <c r="N78" s="279"/>
    </row>
    <row r="79" spans="1:14" s="252" customFormat="1" ht="30.75" x14ac:dyDescent="0.25">
      <c r="A79" s="242"/>
      <c r="B79" s="253" t="s">
        <v>705</v>
      </c>
      <c r="C79" s="254"/>
      <c r="D79" s="273"/>
      <c r="E79" s="435"/>
      <c r="F79" s="248"/>
      <c r="G79" s="37"/>
      <c r="H79" s="248"/>
      <c r="I79" s="277"/>
      <c r="J79" s="26"/>
      <c r="K79" s="259" t="s">
        <v>704</v>
      </c>
      <c r="L79" s="53"/>
      <c r="M79" s="279"/>
      <c r="N79" s="279"/>
    </row>
    <row r="80" spans="1:14" s="252" customFormat="1" ht="30.75" x14ac:dyDescent="0.25">
      <c r="A80" s="262"/>
      <c r="B80" s="412" t="s">
        <v>702</v>
      </c>
      <c r="C80" s="264"/>
      <c r="D80" s="417"/>
      <c r="E80" s="442"/>
      <c r="F80" s="267"/>
      <c r="G80" s="443"/>
      <c r="H80" s="267"/>
      <c r="I80" s="418"/>
      <c r="J80" s="43"/>
      <c r="K80" s="271"/>
      <c r="L80" s="53"/>
      <c r="M80" s="279"/>
      <c r="N80" s="279"/>
    </row>
    <row r="81" spans="1:14" s="25" customFormat="1" ht="30.75" x14ac:dyDescent="0.2">
      <c r="A81" s="242">
        <v>23</v>
      </c>
      <c r="B81" s="197" t="s">
        <v>586</v>
      </c>
      <c r="C81" s="35">
        <v>492200</v>
      </c>
      <c r="D81" s="36">
        <v>475532</v>
      </c>
      <c r="E81" s="293" t="s">
        <v>13</v>
      </c>
      <c r="F81" s="178" t="s">
        <v>96</v>
      </c>
      <c r="G81" s="38">
        <v>458665</v>
      </c>
      <c r="H81" s="178" t="s">
        <v>96</v>
      </c>
      <c r="I81" s="38">
        <v>458665</v>
      </c>
      <c r="J81" s="52" t="s">
        <v>19</v>
      </c>
      <c r="K81" s="241" t="s">
        <v>771</v>
      </c>
      <c r="L81" s="241"/>
      <c r="M81" s="213"/>
      <c r="N81" s="213"/>
    </row>
    <row r="82" spans="1:14" s="25" customFormat="1" ht="30.75" x14ac:dyDescent="0.2">
      <c r="A82" s="242"/>
      <c r="B82" s="197" t="s">
        <v>769</v>
      </c>
      <c r="C82" s="35"/>
      <c r="D82" s="36"/>
      <c r="E82" s="261"/>
      <c r="F82" s="178"/>
      <c r="G82" s="38"/>
      <c r="H82" s="52"/>
      <c r="I82" s="38"/>
      <c r="J82" s="26"/>
      <c r="K82" s="39">
        <v>44678</v>
      </c>
      <c r="L82" s="241"/>
      <c r="M82" s="213"/>
      <c r="N82" s="213"/>
    </row>
    <row r="83" spans="1:14" s="25" customFormat="1" ht="30.75" x14ac:dyDescent="0.2">
      <c r="A83" s="262"/>
      <c r="B83" s="195" t="s">
        <v>770</v>
      </c>
      <c r="C83" s="45"/>
      <c r="D83" s="46"/>
      <c r="E83" s="266"/>
      <c r="F83" s="180"/>
      <c r="G83" s="49"/>
      <c r="H83" s="181"/>
      <c r="I83" s="49"/>
      <c r="J83" s="43"/>
      <c r="K83" s="271" t="s">
        <v>772</v>
      </c>
      <c r="L83" s="241"/>
      <c r="M83" s="213"/>
      <c r="N83" s="213"/>
    </row>
    <row r="84" spans="1:14" s="25" customFormat="1" ht="30.75" x14ac:dyDescent="0.2">
      <c r="A84" s="242">
        <v>24</v>
      </c>
      <c r="B84" s="197" t="s">
        <v>586</v>
      </c>
      <c r="C84" s="35">
        <v>246100</v>
      </c>
      <c r="D84" s="36">
        <v>220393</v>
      </c>
      <c r="E84" s="293" t="s">
        <v>13</v>
      </c>
      <c r="F84" s="444" t="s">
        <v>204</v>
      </c>
      <c r="G84" s="38">
        <v>212632</v>
      </c>
      <c r="H84" s="444" t="s">
        <v>204</v>
      </c>
      <c r="I84" s="38">
        <v>212632</v>
      </c>
      <c r="J84" s="52" t="s">
        <v>19</v>
      </c>
      <c r="K84" s="241" t="s">
        <v>773</v>
      </c>
      <c r="L84" s="241"/>
      <c r="M84" s="213"/>
      <c r="N84" s="213"/>
    </row>
    <row r="85" spans="1:14" s="25" customFormat="1" ht="30.75" x14ac:dyDescent="0.2">
      <c r="A85" s="242"/>
      <c r="B85" s="197" t="s">
        <v>775</v>
      </c>
      <c r="C85" s="35"/>
      <c r="D85" s="36"/>
      <c r="E85" s="261"/>
      <c r="F85" s="178"/>
      <c r="G85" s="38"/>
      <c r="H85" s="52"/>
      <c r="I85" s="38"/>
      <c r="J85" s="26"/>
      <c r="K85" s="39">
        <v>44678</v>
      </c>
      <c r="L85" s="241"/>
      <c r="M85" s="213"/>
      <c r="N85" s="213"/>
    </row>
    <row r="86" spans="1:14" s="25" customFormat="1" ht="30.75" x14ac:dyDescent="0.2">
      <c r="A86" s="242"/>
      <c r="B86" s="197" t="s">
        <v>776</v>
      </c>
      <c r="C86" s="35"/>
      <c r="D86" s="36"/>
      <c r="E86" s="261"/>
      <c r="F86" s="178"/>
      <c r="G86" s="38"/>
      <c r="H86" s="52"/>
      <c r="I86" s="38"/>
      <c r="J86" s="26"/>
      <c r="K86" s="259" t="s">
        <v>774</v>
      </c>
      <c r="L86" s="241"/>
      <c r="M86" s="213"/>
      <c r="N86" s="213"/>
    </row>
    <row r="87" spans="1:14" s="25" customFormat="1" ht="30.75" x14ac:dyDescent="0.2">
      <c r="A87" s="262"/>
      <c r="B87" s="195" t="s">
        <v>777</v>
      </c>
      <c r="C87" s="45"/>
      <c r="D87" s="46"/>
      <c r="E87" s="266"/>
      <c r="F87" s="180"/>
      <c r="G87" s="49"/>
      <c r="H87" s="181"/>
      <c r="I87" s="49"/>
      <c r="J87" s="43"/>
      <c r="K87" s="55"/>
      <c r="L87" s="241"/>
      <c r="M87" s="213"/>
      <c r="N87" s="213"/>
    </row>
    <row r="88" spans="1:14" ht="21.75" thickBot="1" x14ac:dyDescent="0.25">
      <c r="C88" s="349">
        <f>SUM(C7:C87)</f>
        <v>33874142.390000001</v>
      </c>
      <c r="I88" s="349">
        <f>SUM(I7:I87)</f>
        <v>27422766</v>
      </c>
    </row>
    <row r="89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60433070899999997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3" manualBreakCount="3">
    <brk id="25" max="10" man="1"/>
    <brk id="45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CEDF75E-E1BF-498B-AAA0-03E755089415}">
          <x14:formula1>
            <xm:f>ชื่อหมวด!$B$2:$B$24</xm:f>
          </x14:formula1>
          <xm:sqref>L7:L87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0876-F356-4F7C-ADE1-5EF84C5E6989}">
  <dimension ref="A1:N43"/>
  <sheetViews>
    <sheetView view="pageBreakPreview" zoomScale="110" zoomScaleNormal="110" zoomScaleSheetLayoutView="110" workbookViewId="0">
      <pane xSplit="2" ySplit="6" topLeftCell="D22" activePane="bottomRight" state="frozen"/>
      <selection pane="topRight" activeCell="C1" sqref="C1"/>
      <selection pane="bottomLeft" activeCell="A7" sqref="A7"/>
      <selection pane="bottomRight" activeCell="K9" sqref="K9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customWidth="1"/>
    <col min="7" max="7" width="9.875" style="95" customWidth="1"/>
    <col min="8" max="8" width="21" style="188" bestFit="1" customWidth="1"/>
    <col min="9" max="9" width="12.375" style="96" customWidth="1"/>
    <col min="10" max="10" width="9.875" style="2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9" t="s">
        <v>780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</row>
    <row r="2" spans="1:14" x14ac:dyDescent="0.2">
      <c r="A2" s="539" t="s">
        <v>62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</row>
    <row r="3" spans="1:14" x14ac:dyDescent="0.2">
      <c r="A3" s="545" t="s">
        <v>781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6" t="s">
        <v>433</v>
      </c>
      <c r="B5" s="535" t="s">
        <v>64</v>
      </c>
      <c r="C5" s="532" t="s">
        <v>65</v>
      </c>
      <c r="D5" s="534" t="s">
        <v>66</v>
      </c>
      <c r="E5" s="541" t="s">
        <v>4</v>
      </c>
      <c r="F5" s="534" t="s">
        <v>5</v>
      </c>
      <c r="G5" s="534"/>
      <c r="H5" s="534" t="s">
        <v>67</v>
      </c>
      <c r="I5" s="534"/>
      <c r="J5" s="537" t="s">
        <v>68</v>
      </c>
      <c r="K5" s="532" t="s">
        <v>8</v>
      </c>
      <c r="L5" s="542" t="s">
        <v>20</v>
      </c>
      <c r="M5" s="543" t="s">
        <v>203</v>
      </c>
      <c r="N5" s="544"/>
    </row>
    <row r="6" spans="1:14" s="25" customFormat="1" ht="37.5" x14ac:dyDescent="0.2">
      <c r="A6" s="546"/>
      <c r="B6" s="536"/>
      <c r="C6" s="532"/>
      <c r="D6" s="534"/>
      <c r="E6" s="541"/>
      <c r="F6" s="439" t="s">
        <v>9</v>
      </c>
      <c r="G6" s="219" t="s">
        <v>69</v>
      </c>
      <c r="H6" s="438" t="s">
        <v>10</v>
      </c>
      <c r="I6" s="437" t="s">
        <v>70</v>
      </c>
      <c r="J6" s="538"/>
      <c r="K6" s="532"/>
      <c r="L6" s="542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342400</v>
      </c>
      <c r="D7" s="245">
        <v>306748</v>
      </c>
      <c r="E7" s="293" t="s">
        <v>13</v>
      </c>
      <c r="F7" s="178" t="s">
        <v>195</v>
      </c>
      <c r="G7" s="247">
        <v>297496</v>
      </c>
      <c r="H7" s="178" t="s">
        <v>195</v>
      </c>
      <c r="I7" s="247">
        <v>297496</v>
      </c>
      <c r="J7" s="250" t="s">
        <v>19</v>
      </c>
      <c r="K7" s="53" t="s">
        <v>782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784</v>
      </c>
      <c r="C8" s="254"/>
      <c r="D8" s="255"/>
      <c r="E8" s="242"/>
      <c r="F8" s="248"/>
      <c r="G8" s="256"/>
      <c r="H8" s="257"/>
      <c r="I8" s="258"/>
      <c r="J8" s="242"/>
      <c r="K8" s="259">
        <v>44684</v>
      </c>
      <c r="L8" s="259"/>
      <c r="M8" s="260"/>
      <c r="N8" s="260"/>
    </row>
    <row r="9" spans="1:14" s="252" customFormat="1" ht="30.75" x14ac:dyDescent="0.2">
      <c r="A9" s="242"/>
      <c r="B9" s="253" t="s">
        <v>785</v>
      </c>
      <c r="C9" s="254"/>
      <c r="D9" s="255"/>
      <c r="E9" s="261"/>
      <c r="F9" s="248"/>
      <c r="G9" s="256"/>
      <c r="H9" s="257"/>
      <c r="I9" s="258"/>
      <c r="J9" s="242"/>
      <c r="K9" s="259" t="s">
        <v>783</v>
      </c>
      <c r="L9" s="259"/>
      <c r="M9" s="260"/>
      <c r="N9" s="260"/>
    </row>
    <row r="10" spans="1:14" s="252" customFormat="1" ht="30.75" x14ac:dyDescent="0.2">
      <c r="A10" s="262"/>
      <c r="B10" s="412" t="s">
        <v>786</v>
      </c>
      <c r="C10" s="264"/>
      <c r="D10" s="265"/>
      <c r="E10" s="266"/>
      <c r="F10" s="267"/>
      <c r="G10" s="268"/>
      <c r="H10" s="269"/>
      <c r="I10" s="270"/>
      <c r="J10" s="262"/>
      <c r="K10" s="271"/>
      <c r="L10" s="259"/>
      <c r="M10" s="260"/>
      <c r="N10" s="260"/>
    </row>
    <row r="11" spans="1:14" s="252" customFormat="1" ht="30.75" x14ac:dyDescent="0.25">
      <c r="A11" s="242">
        <v>2</v>
      </c>
      <c r="B11" s="253" t="s">
        <v>787</v>
      </c>
      <c r="C11" s="254">
        <v>9523000</v>
      </c>
      <c r="D11" s="255">
        <v>8470350</v>
      </c>
      <c r="E11" s="446" t="s">
        <v>171</v>
      </c>
      <c r="F11" s="248" t="s">
        <v>96</v>
      </c>
      <c r="G11" s="249">
        <v>8200000</v>
      </c>
      <c r="H11" s="248" t="s">
        <v>96</v>
      </c>
      <c r="I11" s="249">
        <v>8173642</v>
      </c>
      <c r="J11" s="257" t="s">
        <v>48</v>
      </c>
      <c r="K11" s="53" t="s">
        <v>791</v>
      </c>
      <c r="L11" s="259"/>
      <c r="M11" s="260"/>
      <c r="N11" s="260"/>
    </row>
    <row r="12" spans="1:14" s="252" customFormat="1" ht="30.75" x14ac:dyDescent="0.2">
      <c r="A12" s="242"/>
      <c r="B12" s="253" t="s">
        <v>788</v>
      </c>
      <c r="C12" s="254"/>
      <c r="D12" s="255"/>
      <c r="E12" s="347"/>
      <c r="F12" s="248" t="s">
        <v>184</v>
      </c>
      <c r="G12" s="249">
        <v>8470350</v>
      </c>
      <c r="H12" s="248"/>
      <c r="I12" s="258"/>
      <c r="J12" s="52"/>
      <c r="K12" s="259">
        <v>44690</v>
      </c>
      <c r="L12" s="259"/>
      <c r="M12" s="260"/>
      <c r="N12" s="260"/>
    </row>
    <row r="13" spans="1:14" s="252" customFormat="1" ht="30.75" x14ac:dyDescent="0.2">
      <c r="A13" s="242"/>
      <c r="B13" s="253" t="s">
        <v>789</v>
      </c>
      <c r="C13" s="254"/>
      <c r="D13" s="255"/>
      <c r="E13" s="347"/>
      <c r="F13" s="248" t="s">
        <v>134</v>
      </c>
      <c r="G13" s="249">
        <v>8470350</v>
      </c>
      <c r="H13" s="248"/>
      <c r="I13" s="258"/>
      <c r="J13" s="52"/>
      <c r="K13" s="259" t="s">
        <v>792</v>
      </c>
      <c r="L13" s="259"/>
      <c r="M13" s="260"/>
      <c r="N13" s="260"/>
    </row>
    <row r="14" spans="1:14" s="252" customFormat="1" ht="30.75" x14ac:dyDescent="0.2">
      <c r="A14" s="262"/>
      <c r="B14" s="412" t="s">
        <v>790</v>
      </c>
      <c r="C14" s="264"/>
      <c r="D14" s="265"/>
      <c r="E14" s="441"/>
      <c r="F14" s="267"/>
      <c r="G14" s="268"/>
      <c r="H14" s="267"/>
      <c r="I14" s="270"/>
      <c r="J14" s="181"/>
      <c r="K14" s="271"/>
      <c r="L14" s="259"/>
      <c r="M14" s="260"/>
      <c r="N14" s="260"/>
    </row>
    <row r="15" spans="1:14" s="252" customFormat="1" ht="31.5" x14ac:dyDescent="0.2">
      <c r="A15" s="242">
        <v>3</v>
      </c>
      <c r="B15" s="253" t="s">
        <v>476</v>
      </c>
      <c r="C15" s="254">
        <v>9999899</v>
      </c>
      <c r="D15" s="255">
        <v>8940955</v>
      </c>
      <c r="E15" s="449" t="s">
        <v>330</v>
      </c>
      <c r="F15" s="451" t="s">
        <v>207</v>
      </c>
      <c r="G15" s="277">
        <v>8240955</v>
      </c>
      <c r="H15" s="248" t="s">
        <v>210</v>
      </c>
      <c r="I15" s="258">
        <v>7734300</v>
      </c>
      <c r="J15" s="52" t="s">
        <v>48</v>
      </c>
      <c r="K15" s="259" t="s">
        <v>803</v>
      </c>
      <c r="L15" s="259"/>
      <c r="M15" s="260"/>
      <c r="N15" s="260"/>
    </row>
    <row r="16" spans="1:14" s="252" customFormat="1" ht="30.75" x14ac:dyDescent="0.2">
      <c r="A16" s="242"/>
      <c r="B16" s="253" t="s">
        <v>801</v>
      </c>
      <c r="C16" s="254"/>
      <c r="D16" s="255"/>
      <c r="E16" s="450" t="s">
        <v>299</v>
      </c>
      <c r="F16" s="248" t="s">
        <v>804</v>
      </c>
      <c r="G16" s="277">
        <v>7770000</v>
      </c>
      <c r="H16" s="248"/>
      <c r="I16" s="258"/>
      <c r="J16" s="436" t="s">
        <v>175</v>
      </c>
      <c r="K16" s="259">
        <v>44693</v>
      </c>
      <c r="L16" s="259"/>
      <c r="M16" s="260"/>
      <c r="N16" s="260"/>
    </row>
    <row r="17" spans="1:14" s="252" customFormat="1" ht="30.75" x14ac:dyDescent="0.2">
      <c r="A17" s="242"/>
      <c r="B17" s="253" t="s">
        <v>802</v>
      </c>
      <c r="C17" s="254"/>
      <c r="D17" s="255"/>
      <c r="E17" s="447"/>
      <c r="F17" s="248" t="s">
        <v>210</v>
      </c>
      <c r="G17" s="277">
        <v>7750000</v>
      </c>
      <c r="H17" s="248"/>
      <c r="I17" s="258"/>
      <c r="J17" s="52"/>
      <c r="K17" s="259" t="s">
        <v>805</v>
      </c>
      <c r="L17" s="259"/>
      <c r="M17" s="260"/>
      <c r="N17" s="260"/>
    </row>
    <row r="18" spans="1:14" s="252" customFormat="1" ht="30.75" x14ac:dyDescent="0.2">
      <c r="A18" s="262"/>
      <c r="B18" s="412" t="s">
        <v>453</v>
      </c>
      <c r="C18" s="264"/>
      <c r="D18" s="265"/>
      <c r="E18" s="448"/>
      <c r="F18" s="267"/>
      <c r="G18" s="418"/>
      <c r="H18" s="267"/>
      <c r="I18" s="270"/>
      <c r="J18" s="181"/>
      <c r="K18" s="271"/>
      <c r="L18" s="259"/>
      <c r="M18" s="260"/>
      <c r="N18" s="260"/>
    </row>
    <row r="19" spans="1:14" s="252" customFormat="1" ht="30.75" x14ac:dyDescent="0.2">
      <c r="A19" s="242">
        <v>4</v>
      </c>
      <c r="B19" s="253" t="s">
        <v>432</v>
      </c>
      <c r="C19" s="254">
        <v>449400</v>
      </c>
      <c r="D19" s="273">
        <v>410635</v>
      </c>
      <c r="E19" s="293" t="s">
        <v>13</v>
      </c>
      <c r="F19" s="248" t="s">
        <v>96</v>
      </c>
      <c r="G19" s="277">
        <v>396107</v>
      </c>
      <c r="H19" s="248" t="s">
        <v>96</v>
      </c>
      <c r="I19" s="277">
        <v>396107</v>
      </c>
      <c r="J19" s="257" t="s">
        <v>19</v>
      </c>
      <c r="K19" s="259" t="s">
        <v>795</v>
      </c>
      <c r="L19" s="259"/>
      <c r="M19" s="260"/>
      <c r="N19" s="260"/>
    </row>
    <row r="20" spans="1:14" s="252" customFormat="1" ht="30.75" x14ac:dyDescent="0.2">
      <c r="A20" s="242"/>
      <c r="B20" s="253" t="s">
        <v>793</v>
      </c>
      <c r="C20" s="254"/>
      <c r="D20" s="273"/>
      <c r="E20" s="295"/>
      <c r="F20" s="248"/>
      <c r="G20" s="277"/>
      <c r="H20" s="248"/>
      <c r="I20" s="277"/>
      <c r="J20" s="26"/>
      <c r="K20" s="259">
        <v>44699</v>
      </c>
      <c r="L20" s="259"/>
      <c r="M20" s="260"/>
      <c r="N20" s="260"/>
    </row>
    <row r="21" spans="1:14" s="252" customFormat="1" ht="30.75" x14ac:dyDescent="0.2">
      <c r="A21" s="262"/>
      <c r="B21" s="412" t="s">
        <v>794</v>
      </c>
      <c r="C21" s="264"/>
      <c r="D21" s="417"/>
      <c r="E21" s="266"/>
      <c r="F21" s="267"/>
      <c r="G21" s="418"/>
      <c r="H21" s="267"/>
      <c r="I21" s="418"/>
      <c r="J21" s="269"/>
      <c r="K21" s="271" t="s">
        <v>796</v>
      </c>
      <c r="L21" s="259"/>
      <c r="M21" s="260"/>
      <c r="N21" s="260"/>
    </row>
    <row r="22" spans="1:14" s="252" customFormat="1" ht="30.75" x14ac:dyDescent="0.25">
      <c r="A22" s="242">
        <v>5</v>
      </c>
      <c r="B22" s="197" t="s">
        <v>522</v>
      </c>
      <c r="C22" s="35">
        <v>499904</v>
      </c>
      <c r="D22" s="36">
        <v>499954</v>
      </c>
      <c r="E22" s="293" t="s">
        <v>13</v>
      </c>
      <c r="F22" s="178" t="s">
        <v>350</v>
      </c>
      <c r="G22" s="41">
        <v>481801</v>
      </c>
      <c r="H22" s="178" t="s">
        <v>350</v>
      </c>
      <c r="I22" s="41">
        <v>481801</v>
      </c>
      <c r="J22" s="52" t="s">
        <v>19</v>
      </c>
      <c r="K22" s="53" t="s">
        <v>799</v>
      </c>
      <c r="L22" s="259"/>
      <c r="M22" s="260"/>
      <c r="N22" s="260"/>
    </row>
    <row r="23" spans="1:14" s="252" customFormat="1" ht="30.75" x14ac:dyDescent="0.2">
      <c r="A23" s="242"/>
      <c r="B23" s="253" t="s">
        <v>797</v>
      </c>
      <c r="C23" s="35"/>
      <c r="D23" s="36"/>
      <c r="E23" s="242"/>
      <c r="F23" s="178"/>
      <c r="G23" s="37"/>
      <c r="H23" s="52"/>
      <c r="I23" s="38"/>
      <c r="J23" s="26"/>
      <c r="K23" s="39">
        <v>44701</v>
      </c>
      <c r="L23" s="259"/>
      <c r="M23" s="260"/>
      <c r="N23" s="260"/>
    </row>
    <row r="24" spans="1:14" s="252" customFormat="1" ht="30.75" x14ac:dyDescent="0.2">
      <c r="A24" s="262"/>
      <c r="B24" s="412" t="s">
        <v>798</v>
      </c>
      <c r="C24" s="45"/>
      <c r="D24" s="46"/>
      <c r="E24" s="266"/>
      <c r="F24" s="180"/>
      <c r="G24" s="48"/>
      <c r="H24" s="181"/>
      <c r="I24" s="49"/>
      <c r="J24" s="43"/>
      <c r="K24" s="271" t="s">
        <v>800</v>
      </c>
      <c r="L24" s="259"/>
      <c r="M24" s="260"/>
      <c r="N24" s="260"/>
    </row>
    <row r="25" spans="1:14" s="252" customFormat="1" ht="31.5" x14ac:dyDescent="0.25">
      <c r="A25" s="284">
        <v>6</v>
      </c>
      <c r="B25" s="253" t="s">
        <v>229</v>
      </c>
      <c r="C25" s="65">
        <v>499904</v>
      </c>
      <c r="D25" s="36">
        <v>499315</v>
      </c>
      <c r="E25" s="293" t="s">
        <v>13</v>
      </c>
      <c r="F25" s="183" t="s">
        <v>810</v>
      </c>
      <c r="G25" s="72">
        <v>481787</v>
      </c>
      <c r="H25" s="183" t="s">
        <v>810</v>
      </c>
      <c r="I25" s="72">
        <v>481787</v>
      </c>
      <c r="J25" s="52" t="s">
        <v>19</v>
      </c>
      <c r="K25" s="53" t="s">
        <v>808</v>
      </c>
      <c r="L25" s="259"/>
      <c r="M25" s="260"/>
      <c r="N25" s="260"/>
    </row>
    <row r="26" spans="1:14" s="252" customFormat="1" ht="30.75" x14ac:dyDescent="0.2">
      <c r="A26" s="284"/>
      <c r="B26" s="253" t="s">
        <v>806</v>
      </c>
      <c r="C26" s="65"/>
      <c r="D26" s="66"/>
      <c r="E26" s="284"/>
      <c r="F26" s="183"/>
      <c r="G26" s="67"/>
      <c r="H26" s="186"/>
      <c r="I26" s="68"/>
      <c r="J26" s="64"/>
      <c r="K26" s="39">
        <v>44705</v>
      </c>
      <c r="L26" s="259"/>
      <c r="M26" s="260"/>
      <c r="N26" s="260"/>
    </row>
    <row r="27" spans="1:14" s="252" customFormat="1" ht="30.75" x14ac:dyDescent="0.2">
      <c r="A27" s="285"/>
      <c r="B27" s="412" t="s">
        <v>807</v>
      </c>
      <c r="C27" s="75"/>
      <c r="D27" s="76"/>
      <c r="E27" s="291"/>
      <c r="F27" s="429"/>
      <c r="G27" s="428"/>
      <c r="H27" s="184"/>
      <c r="I27" s="78"/>
      <c r="J27" s="73"/>
      <c r="K27" s="271" t="s">
        <v>809</v>
      </c>
      <c r="L27" s="259"/>
      <c r="M27" s="260"/>
      <c r="N27" s="260"/>
    </row>
    <row r="28" spans="1:14" s="252" customFormat="1" ht="31.5" customHeight="1" x14ac:dyDescent="0.2">
      <c r="A28" s="242">
        <v>7</v>
      </c>
      <c r="B28" s="253" t="s">
        <v>432</v>
      </c>
      <c r="C28" s="254">
        <v>499690</v>
      </c>
      <c r="D28" s="255">
        <v>473492</v>
      </c>
      <c r="E28" s="293" t="s">
        <v>13</v>
      </c>
      <c r="F28" s="547" t="s">
        <v>416</v>
      </c>
      <c r="G28" s="249">
        <v>456760</v>
      </c>
      <c r="H28" s="547" t="s">
        <v>416</v>
      </c>
      <c r="I28" s="249">
        <v>456760</v>
      </c>
      <c r="J28" s="257" t="s">
        <v>19</v>
      </c>
      <c r="K28" s="259" t="s">
        <v>814</v>
      </c>
      <c r="L28" s="259"/>
      <c r="M28" s="260"/>
      <c r="N28" s="260"/>
    </row>
    <row r="29" spans="1:14" s="252" customFormat="1" ht="25.5" customHeight="1" x14ac:dyDescent="0.2">
      <c r="A29" s="242"/>
      <c r="B29" s="253" t="s">
        <v>811</v>
      </c>
      <c r="C29" s="254"/>
      <c r="D29" s="255"/>
      <c r="E29" s="261"/>
      <c r="F29" s="548"/>
      <c r="G29" s="249"/>
      <c r="H29" s="548"/>
      <c r="I29" s="277"/>
      <c r="J29" s="257"/>
      <c r="K29" s="259">
        <v>44705</v>
      </c>
      <c r="L29" s="259"/>
      <c r="M29" s="260"/>
      <c r="N29" s="260"/>
    </row>
    <row r="30" spans="1:14" s="252" customFormat="1" ht="30.75" x14ac:dyDescent="0.2">
      <c r="A30" s="242"/>
      <c r="B30" s="253" t="s">
        <v>812</v>
      </c>
      <c r="C30" s="254"/>
      <c r="D30" s="255"/>
      <c r="E30" s="261"/>
      <c r="F30" s="183"/>
      <c r="G30" s="249"/>
      <c r="H30" s="183"/>
      <c r="I30" s="277"/>
      <c r="J30" s="257"/>
      <c r="K30" s="259" t="s">
        <v>815</v>
      </c>
      <c r="L30" s="259"/>
      <c r="M30" s="260"/>
      <c r="N30" s="260"/>
    </row>
    <row r="31" spans="1:14" s="252" customFormat="1" ht="30.75" x14ac:dyDescent="0.2">
      <c r="A31" s="262"/>
      <c r="B31" s="412" t="s">
        <v>813</v>
      </c>
      <c r="C31" s="264"/>
      <c r="D31" s="265"/>
      <c r="E31" s="266"/>
      <c r="F31" s="267"/>
      <c r="G31" s="268"/>
      <c r="H31" s="269"/>
      <c r="I31" s="270"/>
      <c r="J31" s="262"/>
      <c r="K31" s="271"/>
      <c r="L31" s="259"/>
      <c r="M31" s="260"/>
      <c r="N31" s="260"/>
    </row>
    <row r="32" spans="1:14" s="252" customFormat="1" ht="30.75" x14ac:dyDescent="0.2">
      <c r="A32" s="284">
        <v>8</v>
      </c>
      <c r="B32" s="253" t="s">
        <v>432</v>
      </c>
      <c r="C32" s="65">
        <v>449400</v>
      </c>
      <c r="D32" s="235">
        <v>396512</v>
      </c>
      <c r="E32" s="293" t="s">
        <v>13</v>
      </c>
      <c r="F32" s="183" t="s">
        <v>101</v>
      </c>
      <c r="G32" s="72">
        <v>382480</v>
      </c>
      <c r="H32" s="183" t="s">
        <v>101</v>
      </c>
      <c r="I32" s="72">
        <v>382480</v>
      </c>
      <c r="J32" s="257" t="s">
        <v>19</v>
      </c>
      <c r="K32" s="259" t="s">
        <v>819</v>
      </c>
      <c r="L32" s="259"/>
      <c r="M32" s="260"/>
      <c r="N32" s="260"/>
    </row>
    <row r="33" spans="1:14" s="252" customFormat="1" ht="30.75" x14ac:dyDescent="0.2">
      <c r="A33" s="284"/>
      <c r="B33" s="253" t="s">
        <v>816</v>
      </c>
      <c r="C33" s="65"/>
      <c r="D33" s="235"/>
      <c r="E33" s="295"/>
      <c r="F33" s="182"/>
      <c r="G33" s="72"/>
      <c r="H33" s="183"/>
      <c r="I33" s="236"/>
      <c r="J33" s="257"/>
      <c r="K33" s="259">
        <v>44707</v>
      </c>
      <c r="L33" s="259"/>
      <c r="M33" s="260"/>
      <c r="N33" s="260"/>
    </row>
    <row r="34" spans="1:14" s="252" customFormat="1" ht="30.75" x14ac:dyDescent="0.2">
      <c r="A34" s="284"/>
      <c r="B34" s="253" t="s">
        <v>817</v>
      </c>
      <c r="C34" s="65"/>
      <c r="D34" s="235"/>
      <c r="E34" s="435"/>
      <c r="F34" s="182"/>
      <c r="G34" s="72"/>
      <c r="H34" s="183"/>
      <c r="I34" s="236"/>
      <c r="J34" s="257"/>
      <c r="K34" s="259" t="s">
        <v>820</v>
      </c>
      <c r="L34" s="259"/>
      <c r="M34" s="260"/>
      <c r="N34" s="260"/>
    </row>
    <row r="35" spans="1:14" s="252" customFormat="1" ht="30.75" x14ac:dyDescent="0.2">
      <c r="A35" s="285"/>
      <c r="B35" s="412" t="s">
        <v>818</v>
      </c>
      <c r="C35" s="75"/>
      <c r="D35" s="426"/>
      <c r="E35" s="291"/>
      <c r="F35" s="427"/>
      <c r="G35" s="428"/>
      <c r="H35" s="429"/>
      <c r="I35" s="430"/>
      <c r="J35" s="269"/>
      <c r="K35" s="271"/>
      <c r="L35" s="259"/>
      <c r="M35" s="260"/>
      <c r="N35" s="260"/>
    </row>
    <row r="36" spans="1:14" s="252" customFormat="1" ht="30.75" x14ac:dyDescent="0.2">
      <c r="A36" s="284">
        <v>9</v>
      </c>
      <c r="B36" s="253" t="s">
        <v>432</v>
      </c>
      <c r="C36" s="65">
        <v>470800</v>
      </c>
      <c r="D36" s="66">
        <v>444858</v>
      </c>
      <c r="E36" s="293" t="s">
        <v>13</v>
      </c>
      <c r="F36" s="421" t="s">
        <v>617</v>
      </c>
      <c r="G36" s="422">
        <v>429191</v>
      </c>
      <c r="H36" s="421" t="s">
        <v>617</v>
      </c>
      <c r="I36" s="422">
        <v>429191</v>
      </c>
      <c r="J36" s="52" t="s">
        <v>19</v>
      </c>
      <c r="K36" s="259" t="s">
        <v>823</v>
      </c>
      <c r="L36" s="259"/>
      <c r="M36" s="260"/>
      <c r="N36" s="260"/>
    </row>
    <row r="37" spans="1:14" s="252" customFormat="1" ht="30.75" x14ac:dyDescent="0.2">
      <c r="A37" s="284"/>
      <c r="B37" s="419" t="s">
        <v>821</v>
      </c>
      <c r="C37" s="65"/>
      <c r="D37" s="66"/>
      <c r="E37" s="295"/>
      <c r="F37" s="421"/>
      <c r="G37" s="422"/>
      <c r="H37" s="186"/>
      <c r="I37" s="68"/>
      <c r="J37" s="26"/>
      <c r="K37" s="259">
        <v>44711</v>
      </c>
      <c r="L37" s="259"/>
      <c r="M37" s="260"/>
      <c r="N37" s="260"/>
    </row>
    <row r="38" spans="1:14" s="252" customFormat="1" ht="30.75" x14ac:dyDescent="0.2">
      <c r="A38" s="285"/>
      <c r="B38" s="194" t="s">
        <v>822</v>
      </c>
      <c r="C38" s="75"/>
      <c r="D38" s="76"/>
      <c r="E38" s="291"/>
      <c r="F38" s="180"/>
      <c r="G38" s="423"/>
      <c r="H38" s="184"/>
      <c r="I38" s="78"/>
      <c r="J38" s="73"/>
      <c r="K38" s="271" t="s">
        <v>824</v>
      </c>
      <c r="L38" s="259"/>
      <c r="M38" s="260"/>
      <c r="N38" s="260"/>
    </row>
    <row r="39" spans="1:14" s="252" customFormat="1" ht="30.75" x14ac:dyDescent="0.25">
      <c r="A39" s="284">
        <v>10</v>
      </c>
      <c r="B39" s="419" t="s">
        <v>827</v>
      </c>
      <c r="C39" s="65"/>
      <c r="D39" s="66"/>
      <c r="E39" s="293" t="s">
        <v>13</v>
      </c>
      <c r="F39" s="421" t="s">
        <v>215</v>
      </c>
      <c r="G39" s="68">
        <v>198634.8</v>
      </c>
      <c r="H39" s="421" t="s">
        <v>215</v>
      </c>
      <c r="I39" s="68">
        <v>198634.8</v>
      </c>
      <c r="J39" s="52" t="s">
        <v>19</v>
      </c>
      <c r="K39" s="53">
        <v>3300054168</v>
      </c>
      <c r="L39" s="259"/>
      <c r="M39" s="260"/>
      <c r="N39" s="260"/>
    </row>
    <row r="40" spans="1:14" s="252" customFormat="1" ht="30.75" x14ac:dyDescent="0.2">
      <c r="A40" s="284"/>
      <c r="B40" s="419" t="s">
        <v>825</v>
      </c>
      <c r="C40" s="65"/>
      <c r="D40" s="66"/>
      <c r="E40" s="290"/>
      <c r="F40" s="186"/>
      <c r="G40" s="68"/>
      <c r="H40" s="186"/>
      <c r="I40" s="68"/>
      <c r="J40" s="64"/>
      <c r="K40" s="39">
        <v>44705</v>
      </c>
      <c r="L40" s="259"/>
      <c r="M40" s="260"/>
      <c r="N40" s="260"/>
    </row>
    <row r="41" spans="1:14" s="252" customFormat="1" ht="30.75" x14ac:dyDescent="0.2">
      <c r="A41" s="285"/>
      <c r="B41" s="194"/>
      <c r="C41" s="75"/>
      <c r="D41" s="76"/>
      <c r="E41" s="291"/>
      <c r="F41" s="184"/>
      <c r="G41" s="78"/>
      <c r="H41" s="184"/>
      <c r="I41" s="78"/>
      <c r="J41" s="73"/>
      <c r="K41" s="271" t="s">
        <v>826</v>
      </c>
      <c r="L41" s="259"/>
      <c r="M41" s="260"/>
      <c r="N41" s="260"/>
    </row>
    <row r="42" spans="1:14" ht="21.75" thickBot="1" x14ac:dyDescent="0.25">
      <c r="C42" s="349">
        <f>SUM(C7:C41)</f>
        <v>22734397</v>
      </c>
      <c r="I42" s="349">
        <f>SUM(I7:I41)</f>
        <v>19032198.800000001</v>
      </c>
    </row>
    <row r="43" spans="1:14" ht="21.75" thickTop="1" x14ac:dyDescent="0.2"/>
  </sheetData>
  <mergeCells count="16">
    <mergeCell ref="F28:F29"/>
    <mergeCell ref="H28:H29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893700787" right="0" top="0.75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1" manualBreakCount="1">
    <brk id="21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7D2B475-7531-4A41-AC73-C3818EE3BDD9}">
          <x14:formula1>
            <xm:f>ชื่อหมวด!$B$2:$B$24</xm:f>
          </x14:formula1>
          <xm:sqref>L7:L41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สรุป</vt:lpstr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พ.ค.65</vt:lpstr>
      <vt:lpstr>มิ.ย.65</vt:lpstr>
      <vt:lpstr>ก.ค.65</vt:lpstr>
      <vt:lpstr>ส.ค.65</vt:lpstr>
      <vt:lpstr>ก.ย.65</vt:lpstr>
      <vt:lpstr>ชื่อหมวด</vt:lpstr>
      <vt:lpstr>เรื่องร้องเรียนจัดซื้อ (ฝสอ.)</vt:lpstr>
      <vt:lpstr>ก.พ.65!Print_Area</vt:lpstr>
      <vt:lpstr>ม.ค.65!Print_Area</vt:lpstr>
      <vt:lpstr>ก.ค.65!Print_Titles</vt:lpstr>
      <vt:lpstr>ก.พ.65!Print_Titles</vt:lpstr>
      <vt:lpstr>ก.ย.65!Print_Titles</vt:lpstr>
      <vt:lpstr>ต.ค.64!Print_Titles</vt:lpstr>
      <vt:lpstr>ธ.ค.64!Print_Titles</vt:lpstr>
      <vt:lpstr>พ.ค.65!Print_Titles</vt:lpstr>
      <vt:lpstr>พ.ย.64!Print_Titles</vt:lpstr>
      <vt:lpstr>ม.ค.65!Print_Titles</vt:lpstr>
      <vt:lpstr>มิ.ย.65!Print_Titles</vt:lpstr>
      <vt:lpstr>มี.ค.65!Print_Titles</vt:lpstr>
      <vt:lpstr>เม.ย.65!Print_Titles</vt:lpstr>
      <vt:lpstr>ส.ค.65!Print_Titles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2022-10-04T07:14:06Z</cp:lastPrinted>
  <dcterms:created xsi:type="dcterms:W3CDTF">2017-01-05T04:39:12Z</dcterms:created>
  <dcterms:modified xsi:type="dcterms:W3CDTF">2022-10-20T08:31:12Z</dcterms:modified>
</cp:coreProperties>
</file>