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D51890DB-01CB-4453-9F1C-5183057E66E9}" xr6:coauthVersionLast="36" xr6:coauthVersionMax="36" xr10:uidLastSave="{00000000-0000-0000-0000-000000000000}"/>
  <bookViews>
    <workbookView xWindow="0" yWindow="0" windowWidth="28800" windowHeight="11625" firstSheet="12" activeTab="17" xr2:uid="{00000000-000D-0000-FFFF-FFFF00000000}"/>
  </bookViews>
  <sheets>
    <sheet name="Sme_ต.ค.64" sheetId="22" state="hidden" r:id="rId1"/>
    <sheet name="Sme_พ.ย.64" sheetId="21" state="hidden" r:id="rId2"/>
    <sheet name="สขร_ต.ค.64 " sheetId="23" state="hidden" r:id="rId3"/>
    <sheet name="สขร_พ.ย.64" sheetId="24" state="hidden" r:id="rId4"/>
    <sheet name="Sme_ม.ค. 65" sheetId="27" state="hidden" r:id="rId5"/>
    <sheet name="Sme_ธ.ค. 64" sheetId="26" state="hidden" r:id="rId6"/>
    <sheet name="สขร_ธ.ค. 64" sheetId="25" state="hidden" r:id="rId7"/>
    <sheet name="สขร_ต.ค. 66" sheetId="36" r:id="rId8"/>
    <sheet name="สขร_พ.ย. 66" sheetId="37" r:id="rId9"/>
    <sheet name="สขร_ธ.ค. 66" sheetId="48" r:id="rId10"/>
    <sheet name="สขร_ม.ค. 67" sheetId="49" r:id="rId11"/>
    <sheet name="สขร_ก.พ. 67" sheetId="50" r:id="rId12"/>
    <sheet name="สขร_มี.ค. 67" sheetId="51" r:id="rId13"/>
    <sheet name="สขร_เม.ย. 67" sheetId="52" r:id="rId14"/>
    <sheet name="สขร_พ.ค. 67" sheetId="53" r:id="rId15"/>
    <sheet name="สขร_มิ.ย. 67" sheetId="54" r:id="rId16"/>
    <sheet name="สขร_ก.ค. 67" sheetId="55" r:id="rId17"/>
    <sheet name="สขร_ส.ค. 67" sheetId="56" r:id="rId18"/>
    <sheet name="ตัวอย่างการกรอก สขร. 75%" sheetId="18" r:id="rId19"/>
    <sheet name="เรื่องร้องเรียนจัดซื้อ (ฝสอ.)" sheetId="5" state="hidden" r:id="rId20"/>
  </sheets>
  <definedNames>
    <definedName name="_xlnm.Print_Titles" localSheetId="16">'สขร_ก.ค. 67'!$1:$6</definedName>
    <definedName name="_xlnm.Print_Titles" localSheetId="11">'สขร_ก.พ. 67'!$1:$6</definedName>
    <definedName name="_xlnm.Print_Titles" localSheetId="7">'สขร_ต.ค. 66'!$1:$6</definedName>
    <definedName name="_xlnm.Print_Titles" localSheetId="9">'สขร_ธ.ค. 66'!$1:$6</definedName>
    <definedName name="_xlnm.Print_Titles" localSheetId="14">'สขร_พ.ค. 67'!$1:$6</definedName>
    <definedName name="_xlnm.Print_Titles" localSheetId="8">'สขร_พ.ย. 66'!$1:$6</definedName>
    <definedName name="_xlnm.Print_Titles" localSheetId="10">'สขร_ม.ค. 67'!$1:$6</definedName>
    <definedName name="_xlnm.Print_Titles" localSheetId="15">'สขร_มิ.ย. 67'!$1:$6</definedName>
    <definedName name="_xlnm.Print_Titles" localSheetId="12">'สขร_มี.ค. 67'!$1:$6</definedName>
    <definedName name="_xlnm.Print_Titles" localSheetId="13">'สขร_เม.ย. 67'!$1:$6</definedName>
    <definedName name="_xlnm.Print_Titles" localSheetId="17">'สขร_ส.ค. 67'!$1:$6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6" l="1"/>
  <c r="H11" i="56"/>
  <c r="D11" i="56"/>
  <c r="H12" i="56"/>
  <c r="G12" i="56"/>
  <c r="I12" i="56" s="1"/>
  <c r="H10" i="56"/>
  <c r="G10" i="56"/>
  <c r="I10" i="56" s="1"/>
  <c r="H9" i="56"/>
  <c r="D9" i="56"/>
  <c r="G9" i="56" s="1"/>
  <c r="I9" i="56" s="1"/>
  <c r="H8" i="56"/>
  <c r="D8" i="56"/>
  <c r="G8" i="56" s="1"/>
  <c r="I8" i="56" s="1"/>
  <c r="H7" i="56"/>
  <c r="D7" i="56"/>
  <c r="G7" i="56" s="1"/>
  <c r="I7" i="56" s="1"/>
  <c r="D9" i="55"/>
  <c r="G9" i="55" s="1"/>
  <c r="I9" i="55" s="1"/>
  <c r="G10" i="55"/>
  <c r="I10" i="55" s="1"/>
  <c r="D10" i="55"/>
  <c r="H9" i="55"/>
  <c r="H10" i="55"/>
  <c r="I11" i="55"/>
  <c r="I12" i="55"/>
  <c r="H12" i="55"/>
  <c r="G12" i="55"/>
  <c r="D12" i="55"/>
  <c r="G11" i="55"/>
  <c r="D11" i="55"/>
  <c r="H11" i="55"/>
  <c r="H8" i="55"/>
  <c r="G8" i="55"/>
  <c r="I8" i="55" s="1"/>
  <c r="D8" i="55"/>
  <c r="H7" i="55"/>
  <c r="D7" i="55"/>
  <c r="G7" i="55" s="1"/>
  <c r="I7" i="55" s="1"/>
  <c r="H8" i="52"/>
  <c r="D7" i="52"/>
  <c r="D8" i="54"/>
  <c r="G8" i="54" s="1"/>
  <c r="I8" i="54" s="1"/>
  <c r="D7" i="54"/>
  <c r="G7" i="54" s="1"/>
  <c r="I7" i="54" s="1"/>
  <c r="H8" i="54"/>
  <c r="H7" i="54"/>
  <c r="D8" i="53"/>
  <c r="D10" i="53"/>
  <c r="G10" i="53" s="1"/>
  <c r="I10" i="53" s="1"/>
  <c r="H10" i="53"/>
  <c r="D11" i="53"/>
  <c r="G11" i="53" s="1"/>
  <c r="I11" i="53" s="1"/>
  <c r="H11" i="53"/>
  <c r="I11" i="56" l="1"/>
  <c r="H9" i="53"/>
  <c r="D9" i="53"/>
  <c r="G9" i="53" s="1"/>
  <c r="I9" i="53" s="1"/>
  <c r="H8" i="53"/>
  <c r="G8" i="53"/>
  <c r="I8" i="53" s="1"/>
  <c r="H7" i="53"/>
  <c r="G7" i="53"/>
  <c r="I7" i="53" s="1"/>
  <c r="H9" i="52"/>
  <c r="D9" i="52"/>
  <c r="G9" i="52" s="1"/>
  <c r="I9" i="52" s="1"/>
  <c r="G8" i="52"/>
  <c r="I8" i="52" s="1"/>
  <c r="H7" i="52"/>
  <c r="G7" i="52"/>
  <c r="I7" i="52" s="1"/>
  <c r="H7" i="51"/>
  <c r="D7" i="51"/>
  <c r="G7" i="51" s="1"/>
  <c r="I7" i="51" s="1"/>
  <c r="H9" i="50" l="1"/>
  <c r="H10" i="50"/>
  <c r="H11" i="50"/>
  <c r="D8" i="50"/>
  <c r="G8" i="50" s="1"/>
  <c r="I8" i="50" s="1"/>
  <c r="D9" i="50"/>
  <c r="G9" i="50" s="1"/>
  <c r="I9" i="50" s="1"/>
  <c r="D10" i="50"/>
  <c r="G10" i="50" s="1"/>
  <c r="I10" i="50" s="1"/>
  <c r="D11" i="50"/>
  <c r="G11" i="50" s="1"/>
  <c r="I11" i="50" s="1"/>
  <c r="I7" i="50"/>
  <c r="G7" i="50"/>
  <c r="D7" i="50"/>
  <c r="H8" i="50" l="1"/>
  <c r="G10" i="49"/>
  <c r="I10" i="49" s="1"/>
  <c r="I9" i="49"/>
  <c r="G9" i="49"/>
  <c r="H8" i="49"/>
  <c r="D8" i="49"/>
  <c r="G8" i="49" s="1"/>
  <c r="I8" i="49" s="1"/>
  <c r="H7" i="49"/>
  <c r="G7" i="49"/>
  <c r="I7" i="49" s="1"/>
  <c r="H10" i="48"/>
  <c r="I10" i="48" l="1"/>
  <c r="G10" i="48"/>
  <c r="D10" i="48"/>
  <c r="I9" i="48" l="1"/>
  <c r="H9" i="48"/>
  <c r="G9" i="48"/>
  <c r="D9" i="48"/>
  <c r="H8" i="48"/>
  <c r="D8" i="48"/>
  <c r="G8" i="48" s="1"/>
  <c r="I8" i="48" s="1"/>
  <c r="H7" i="48"/>
  <c r="G7" i="48"/>
  <c r="I7" i="48" s="1"/>
  <c r="K8" i="27" l="1"/>
  <c r="L8" i="27"/>
  <c r="L7" i="27"/>
  <c r="K7" i="27"/>
  <c r="E8" i="27"/>
  <c r="H8" i="27"/>
  <c r="F7" i="27"/>
  <c r="H7" i="27" s="1"/>
  <c r="C8" i="27"/>
  <c r="D8" i="27" s="1"/>
  <c r="I8" i="27" s="1"/>
  <c r="C7" i="27"/>
  <c r="D7" i="27" s="1"/>
  <c r="G7" i="27" s="1"/>
  <c r="I7" i="27" s="1"/>
  <c r="B8" i="27"/>
  <c r="B7" i="27"/>
  <c r="L11" i="26" l="1"/>
  <c r="K11" i="26"/>
  <c r="D11" i="26"/>
  <c r="E11" i="26"/>
  <c r="F11" i="26"/>
  <c r="C11" i="26"/>
  <c r="B11" i="26"/>
  <c r="K8" i="26" l="1"/>
  <c r="L8" i="26"/>
  <c r="K9" i="26"/>
  <c r="L9" i="26"/>
  <c r="K10" i="26"/>
  <c r="L10" i="26"/>
  <c r="L7" i="26"/>
  <c r="K7" i="26"/>
  <c r="F8" i="26"/>
  <c r="F9" i="26"/>
  <c r="F10" i="26"/>
  <c r="F7" i="26"/>
  <c r="C7" i="26"/>
  <c r="C8" i="26"/>
  <c r="C9" i="26"/>
  <c r="C10" i="26"/>
  <c r="B8" i="26"/>
  <c r="B9" i="26"/>
  <c r="B10" i="26"/>
  <c r="B7" i="26"/>
  <c r="H9" i="26"/>
  <c r="H8" i="26"/>
  <c r="D11" i="25"/>
  <c r="D9" i="25"/>
  <c r="D10" i="25"/>
  <c r="D8" i="26" l="1"/>
  <c r="D7" i="26"/>
  <c r="H7" i="26"/>
  <c r="D10" i="26"/>
  <c r="H10" i="26"/>
  <c r="D9" i="26"/>
  <c r="G8" i="26"/>
  <c r="H12" i="25"/>
  <c r="H11" i="26" s="1"/>
  <c r="G12" i="25"/>
  <c r="H11" i="25"/>
  <c r="G11" i="25"/>
  <c r="I11" i="25" s="1"/>
  <c r="I10" i="25"/>
  <c r="H10" i="25"/>
  <c r="H9" i="25"/>
  <c r="G9" i="25"/>
  <c r="I9" i="25" s="1"/>
  <c r="H8" i="25"/>
  <c r="G8" i="25"/>
  <c r="I8" i="25" s="1"/>
  <c r="I12" i="25" l="1"/>
  <c r="I11" i="26" s="1"/>
  <c r="G11" i="26"/>
  <c r="I8" i="26"/>
  <c r="G10" i="26"/>
  <c r="G9" i="26"/>
  <c r="G7" i="26"/>
  <c r="I8" i="21"/>
  <c r="I9" i="21"/>
  <c r="I10" i="21"/>
  <c r="I11" i="21"/>
  <c r="I12" i="21"/>
  <c r="I13" i="21"/>
  <c r="G8" i="21"/>
  <c r="G9" i="21"/>
  <c r="G10" i="21"/>
  <c r="G11" i="21"/>
  <c r="G12" i="21"/>
  <c r="G13" i="21"/>
  <c r="G14" i="21"/>
  <c r="I14" i="21" s="1"/>
  <c r="G7" i="21"/>
  <c r="I7" i="21" s="1"/>
  <c r="H15" i="24"/>
  <c r="G15" i="24"/>
  <c r="I15" i="24" s="1"/>
  <c r="H14" i="24"/>
  <c r="G14" i="24"/>
  <c r="I14" i="24" s="1"/>
  <c r="H13" i="24"/>
  <c r="G13" i="24"/>
  <c r="I13" i="24" s="1"/>
  <c r="H12" i="24"/>
  <c r="G12" i="24"/>
  <c r="I12" i="24" s="1"/>
  <c r="H11" i="24"/>
  <c r="G11" i="24"/>
  <c r="I11" i="24" s="1"/>
  <c r="I10" i="24"/>
  <c r="H10" i="24"/>
  <c r="I9" i="24"/>
  <c r="H9" i="24"/>
  <c r="G9" i="24"/>
  <c r="H8" i="24"/>
  <c r="G8" i="24"/>
  <c r="I8" i="24" s="1"/>
  <c r="I10" i="26" l="1"/>
  <c r="I7" i="26"/>
  <c r="I9" i="26"/>
  <c r="H14" i="23"/>
  <c r="D14" i="23"/>
  <c r="G14" i="23" s="1"/>
  <c r="I14" i="23" s="1"/>
  <c r="H13" i="23"/>
  <c r="D13" i="23"/>
  <c r="G13" i="23" s="1"/>
  <c r="I13" i="23" s="1"/>
  <c r="H12" i="23"/>
  <c r="D12" i="23"/>
  <c r="G12" i="23" s="1"/>
  <c r="I12" i="23" s="1"/>
  <c r="H11" i="23"/>
  <c r="D11" i="23"/>
  <c r="G11" i="23" s="1"/>
  <c r="I11" i="23" s="1"/>
  <c r="H10" i="23"/>
  <c r="D10" i="23"/>
  <c r="G10" i="23" s="1"/>
  <c r="I10" i="23" s="1"/>
  <c r="H9" i="23"/>
  <c r="D9" i="23"/>
  <c r="G9" i="23" s="1"/>
  <c r="I9" i="23" s="1"/>
  <c r="H8" i="23"/>
  <c r="G8" i="23"/>
  <c r="I8" i="23" s="1"/>
  <c r="H7" i="23"/>
  <c r="D7" i="23"/>
  <c r="G7" i="23" s="1"/>
  <c r="I7" i="23" s="1"/>
  <c r="H14" i="22" l="1"/>
  <c r="G14" i="22"/>
  <c r="D14" i="22"/>
  <c r="I14" i="22" s="1"/>
  <c r="H13" i="22"/>
  <c r="G13" i="22"/>
  <c r="D13" i="22"/>
  <c r="I13" i="22" s="1"/>
  <c r="H12" i="22"/>
  <c r="G12" i="22"/>
  <c r="D12" i="22"/>
  <c r="I12" i="22" s="1"/>
  <c r="H11" i="22"/>
  <c r="G11" i="22"/>
  <c r="D11" i="22"/>
  <c r="I11" i="22" s="1"/>
  <c r="H10" i="22"/>
  <c r="G10" i="22"/>
  <c r="D10" i="22"/>
  <c r="I10" i="22" s="1"/>
  <c r="H9" i="22"/>
  <c r="G9" i="22"/>
  <c r="D9" i="22"/>
  <c r="I9" i="22" s="1"/>
  <c r="H8" i="22"/>
  <c r="G8" i="22"/>
  <c r="D8" i="22"/>
  <c r="I8" i="22" s="1"/>
  <c r="H7" i="22"/>
  <c r="G7" i="22"/>
  <c r="D7" i="22"/>
  <c r="I7" i="22" s="1"/>
  <c r="H10" i="21" l="1"/>
  <c r="H9" i="21"/>
  <c r="H14" i="21" l="1"/>
  <c r="H13" i="21"/>
  <c r="H12" i="21"/>
  <c r="H11" i="21"/>
  <c r="H8" i="21"/>
  <c r="H7" i="21"/>
</calcChain>
</file>

<file path=xl/sharedStrings.xml><?xml version="1.0" encoding="utf-8"?>
<sst xmlns="http://schemas.openxmlformats.org/spreadsheetml/2006/main" count="1188" uniqueCount="342">
  <si>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</si>
  <si>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</si>
  <si>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</si>
  <si>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</si>
  <si>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</si>
  <si>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</si>
  <si>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</si>
  <si>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</si>
  <si>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</si>
  <si>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</si>
  <si>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</si>
  <si>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</si>
  <si>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</si>
  <si>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</si>
  <si>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</si>
  <si>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</si>
  <si>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</si>
  <si>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</si>
  <si>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</si>
  <si>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</si>
  <si>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</si>
  <si>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e-bidding</t>
  </si>
  <si>
    <t>วงเงินงบประมาณ
ที่จะซื้อหรือจ้าง
(ไม่รวมภาษี)</t>
  </si>
  <si>
    <t>จัดซื้อ/จ้าง กับผู้ประกอบการ SMEs</t>
  </si>
  <si>
    <t>SMEs</t>
  </si>
  <si>
    <t>Non-Smes</t>
  </si>
  <si>
    <t>งบครุภัณฑ์</t>
  </si>
  <si>
    <t xml:space="preserve">งานขยายเขต - รับจ้างงาน </t>
  </si>
  <si>
    <t>ค่าจ้างเหมาสำรวจหาท่อรั่ว</t>
  </si>
  <si>
    <t>ค่าจ้างเหมาสำรวจและซ่อมท่อ</t>
  </si>
  <si>
    <t>งบค่าจ้างเหมาบริการอื่น</t>
  </si>
  <si>
    <t>/</t>
  </si>
  <si>
    <t>ราคาต่ำสุด</t>
  </si>
  <si>
    <t>งานสำรวจหาจุดรั่วในระบบจ่ายน้ำ พื้นที่สำนักงานประปาสาขาลาดพร้าว สัญญาเลขที่ สร.12-01(65)</t>
  </si>
  <si>
    <t>บริษัท ยูเอชเอ็ม จำกัด (ผู้เสนอราคารายเดียว)</t>
  </si>
  <si>
    <t>บริษัท ยูเอชเอ็ม จำกัด</t>
  </si>
  <si>
    <t>บริษัท พี.บี. 85 การช่าง จำกัด (ผู้เสนอราคารายเดียว)</t>
  </si>
  <si>
    <t>บริษัท พี.บี. 85 การช่าง จำกัด</t>
  </si>
  <si>
    <t>1. บริษัท สุทธิพร การโยธา จำกัด (ผู้ยื่นข้อเสนอลำดับที่ 1)
2. บริษัท ยูเอชเอ็ม จำกัด (ผู้ยื่นข้อเสนอลำดับที่ 2)</t>
  </si>
  <si>
    <t>19,700,000.00
ไม่ผ่าน</t>
  </si>
  <si>
    <t>บริษัท สุทธิพร การโยธา จำกัด</t>
  </si>
  <si>
    <t xml:space="preserve">ไม่ผ่าน
         640,000.00
         540,000.00  </t>
  </si>
  <si>
    <t>วีคัดเลือก</t>
  </si>
  <si>
    <t>2,994,600.00
2,985,000.00</t>
  </si>
  <si>
    <t>งานจ้างซ่อมท่อประปาแตกรั่ว พร้อมงานที่เกี่ยวข้อง
พื้นที่สำนักงานประปาสาขาลาดพร้าว 
สัญญาเลขที่ สสล.ซท.1/2565</t>
  </si>
  <si>
    <t>งานซ่อมท่อประปาแตกรั่ว พร้อมงานที่เกี่ยวข้อง พื้นที่สำนักงานประปาสาขาลาดพร้าว 
เลขที่ สสล.ซท.2/2565</t>
  </si>
  <si>
    <t>งานซ่อมผิวจราจร พื้นที่สำนักงานประปาสาขาลาดพร้าว 
บริเวณซอยเสรีไทย 59 (ม.นวธานี) ถนนเสรีไทย 
สัญญาเลขที่ สสล.ทอ.1/2565</t>
  </si>
  <si>
    <t>งานก่อสร้างวางท่อประปาและงานที่เกี่ยวข้อง บริเวณโครงการโนเบิล ฟรีดอม (เฟส3) ถนนประดิษฐ์มนูธรรม สัญญาเลขที่ สสล.ลธ.1-02/2565</t>
  </si>
  <si>
    <t>บริษัท พี.พีค.ไทยเอ็นจิเนียริ่ง จำกัด</t>
  </si>
  <si>
    <t>งานก่อสร้างวางท่อประปาและงานที่เกี่ยวข้อง บริเวณโครงการเสนาวิลเลจ กม.9 (เฟส3) ถนนกาญจนาภิเษก บางนา-บางปะอิน สัญญาเลขที่ สสล.ลธ.1-03/2565</t>
  </si>
  <si>
    <t>บริษัท พี.พีค. ไทยเอ็นจิเนียริ่ง จำกัด</t>
  </si>
  <si>
    <t>บริษัท ลอฟท์ เอเชีย จำกัด</t>
  </si>
  <si>
    <t>บริษัท ทีอาร์ที คอมพิวเตอร์ ซัพพลาย (ประเทศไทย) จำกัด</t>
  </si>
  <si>
    <t>ห้างหุ้นส่วนจำกัด ดิลกพัฒนา เอนจิเนียริ่ง</t>
  </si>
  <si>
    <t>งานซื้อโต๊ะอเนกประสงค์ 
เลขที่ สสล.ลอ.4/2565</t>
  </si>
  <si>
    <t>งานซื้อเครื่องโทรศัพท์ไร้สาย  
เลขที่ สสล.ลอ.5/2565</t>
  </si>
  <si>
    <t>งานก่อสร้างวางท่อประปาและงานที่เกี่ยวข้อง 
บริเวณโครงการภัสสร 78 (เฟส5) ทางคู่ขนานถนนกาญจนาภิเษก (บางปะอิน-บางนา) และ โครงการเมฆา รามอินทรา ถนนกาญจนาภิเษก 
สัญญาเลขที่ สสล.ลธ.1-01/2565</t>
  </si>
  <si>
    <t>งานซื้อเก้าอี้อเนกประสงค์ ของ สบน.กรก.สสล.และ สคร.กรด.สสล. เลขที่ สสล.ลอ.1/2565</t>
  </si>
  <si>
    <t xml:space="preserve">1.บริษัท เฟสโต-ไทย จำกัด (ผู้ยื่นข้อเสนอลำดับที่ 1) 
2. บริษัท วัฒนพัฒนา จำกัด (ผู้ยื่นข้อเสนอลำดับที่ 2)
3. ห้างหุ้นส่วนจำกัด สวนสนการช่าง (ผู้ยื่นข้อเสนอลำดับที่ 3)
</t>
  </si>
  <si>
    <t>1. ห้างหุ้นส่วนจำกัด สายทิพย์ ยูทิลิตี้ (ผู้ยื่นข้อเสนอลำดับที่ 1)
2. บริษัท สุทธิพร การโยธา จำกัด (ผู้ยื่นข้อเสนอลำดับที่ 2)</t>
  </si>
  <si>
    <t>ห้างหุ้นส่วนจำกัด สวนสนการช่าง</t>
  </si>
  <si>
    <t>งานก่อสร้างวางท่อประปาและงานที่เกี่ยวข้อง ด้านลดน้ำสูญเสีย 
บริเวณชุมชนทรัพย์สินเก่า ตรงข้ามซอยรามคำแหง 39 ซอย 19 ถนนรามคำแหง ถนนศรีวรา (ฝั่งซ้าย) จากหน้าซอยหมู่บ้าน ทาวน์ อิน ทาวน์ ถึงแยกซอยรามคำแหง 39 
สัญญาเลขที่ ป.12-11(64)</t>
  </si>
  <si>
    <t xml:space="preserve">หมวดงบประมาณ </t>
  </si>
  <si>
    <t>งานปรับปรุงท่อเพื่อลดน้ำสูญเสีย ปีงบประมาณ 2564</t>
  </si>
  <si>
    <t>สรุปผลการดำเนินการจัดซื้อจัดจ้าง ประจำเดือน ต.ค.64</t>
  </si>
  <si>
    <t>เครื่องฉีดน้ำแรงดันสูง</t>
  </si>
  <si>
    <t>บล็อกลมขนาด Sq.Dr 1/2 นิ้ว 14 HP แบบก้านยาว</t>
  </si>
  <si>
    <t>เครื่องเคลือบบัตร</t>
  </si>
  <si>
    <t>เครื่องทำน้ำร้อน-น้ำเย็น แบบต่อท่อ ขนาด 2 ก๊อก</t>
  </si>
  <si>
    <t xml:space="preserve">จ้างบำรุงรักษาระบบอ่านมิเตอร์อัตโนมัติ (AMR) </t>
  </si>
  <si>
    <t>ฝ่ายมาตรวัดน้ำ</t>
  </si>
  <si>
    <t>วันที่ 1 พฤศจิกายน 2564</t>
  </si>
  <si>
    <t>แบบ สขร.1</t>
  </si>
  <si>
    <t xml:space="preserve">                            สรุปผลการดำเนินการจัดซื้อจัดจ้างในรอบเดือนตุลาคม 2564</t>
  </si>
  <si>
    <t>บ.  นอบ์พ คอร์ปอเรชั่น กรุ๊ป จำกัด</t>
  </si>
  <si>
    <t>เสนอราคาต่ำสุดและเหมาะสมที่สุด</t>
  </si>
  <si>
    <t>PO.3300051027</t>
  </si>
  <si>
    <t>ลว. 8 ตุลาคม 2564</t>
  </si>
  <si>
    <t>หมวดเครื่องใช้สำนักงานและเครื่องมือเครื่องใช้ขนาดเล็ก ครุภัณฑ์สำนักงาน</t>
  </si>
  <si>
    <t>หมวดเครื่องใช้สำนักงานและเครื่องมือเครื่องใช้ขนาดเล็ก ครุภัณฑ์งานบ้านงานครัว</t>
  </si>
  <si>
    <t>หมวดเครื่องจักรอุปกรณ์ ครุภัณฑ์ในโรงงานและคลังพัสดุ</t>
  </si>
  <si>
    <t>52500200 ค่าซ่อมแซมและบำรุงรักษาเครื่องจักรและอุปกรณ์</t>
  </si>
  <si>
    <t xml:space="preserve">งานซื้อพร้อมติดตั้ง Electromagnetic Flow Meter </t>
  </si>
  <si>
    <t xml:space="preserve">งานซื้อพร้อมติดตั้ง Temperature Sensor and Transmitter </t>
  </si>
  <si>
    <t xml:space="preserve">บล็อกกระแทกไร้สาย </t>
  </si>
  <si>
    <t xml:space="preserve">บ.  แสงปัญญาพาณิชย์ จำกัด </t>
  </si>
  <si>
    <t>บ. เอสวีอาร์ เอ็นจิเนียริ่งแอนด์ซัพพลาย จำกัด</t>
  </si>
  <si>
    <t xml:space="preserve">บ.  ธาราเอเชีย จำกัด </t>
  </si>
  <si>
    <t>หจก. ตรีอุดม</t>
  </si>
  <si>
    <t>PO.3300051066</t>
  </si>
  <si>
    <t>PO.3300051116</t>
  </si>
  <si>
    <t>PO.3300051120</t>
  </si>
  <si>
    <t>PO.3300051162</t>
  </si>
  <si>
    <t>PO.3300051288</t>
  </si>
  <si>
    <t>PO.3300051289</t>
  </si>
  <si>
    <t>ลว. 11 ตุลาคม 2564</t>
  </si>
  <si>
    <t>ลว. 14 ตุลาคม 2564</t>
  </si>
  <si>
    <t>ลว. 18 ตุลาคม 2564</t>
  </si>
  <si>
    <t>ลว. 25 ตุลาคม 2564</t>
  </si>
  <si>
    <t>PO.3300051290</t>
  </si>
  <si>
    <t>ü</t>
  </si>
  <si>
    <t>Non-SMEs</t>
  </si>
  <si>
    <t xml:space="preserve">เครื่องตัดสติ๊กเกอร์ </t>
  </si>
  <si>
    <t xml:space="preserve">ปะเก็นยางยูเนียนมาตรวัดน้ำขนาด ศก. 1/2 นิ้ว </t>
  </si>
  <si>
    <t>งานจัดซื้อพร้อมติดตั้งตู้ MDB 1 อาคารโรงงานซ่อมบำรุงมาตรวัดน้ำ</t>
  </si>
  <si>
    <t xml:space="preserve">งานซื้อพร้อมติดตั้ง Variable Area Flow Meter </t>
  </si>
  <si>
    <t xml:space="preserve">รถยกสูงกึ่งไฟฟ้า </t>
  </si>
  <si>
    <t xml:space="preserve">งานซื้อพร้อมติดตั้งชุด Sensor ตรวจจับระดับน้ำ </t>
  </si>
  <si>
    <t>ยางโอริงมิล จำนวน 4 รายการ</t>
  </si>
  <si>
    <t>บ. ยูเอชเอ็ม จำกัด</t>
  </si>
  <si>
    <t>PO.3300051520</t>
  </si>
  <si>
    <t>ลว. 3 พฤศจิกายน 2564</t>
  </si>
  <si>
    <t>52500300 ค่าวัสดุอุปกรณ์ในการซ่อมมาตรวัดน้ำ</t>
  </si>
  <si>
    <t>บ. เจนบรรเจิด จำกัด</t>
  </si>
  <si>
    <t>PO.3300051554</t>
  </si>
  <si>
    <t>บ. วิน วิน 25 โซลูชั่น จำกัด</t>
  </si>
  <si>
    <t>PO.3300051514</t>
  </si>
  <si>
    <t>บ. สมาร์ทเทคนิค จำกัด</t>
  </si>
  <si>
    <t>ลว. 4 พฤศจิกายน 2564</t>
  </si>
  <si>
    <t>ลว. 5 พฤศจิกายน 2564</t>
  </si>
  <si>
    <t>PO.3300051516</t>
  </si>
  <si>
    <t>PO.3300051556</t>
  </si>
  <si>
    <t>PO.3300051589</t>
  </si>
  <si>
    <t>บ. เอ็น.ซี.อาร์ รับเบอร์ อินดัสตรี้ จำกัด</t>
  </si>
  <si>
    <t>PO.3300051801</t>
  </si>
  <si>
    <t>ลว. 17 พฤศจิกายน 2564</t>
  </si>
  <si>
    <t>PO.3300051924</t>
  </si>
  <si>
    <t>ลว. 24 พฤศจิกายน 2564</t>
  </si>
  <si>
    <t>54001100 ค่าจ้างเหมาบริการอื่น</t>
  </si>
  <si>
    <t>สรุปผลการดำเนินการจัดซื้อจัดจ้าง ประจำเดือน พ.ย.64</t>
  </si>
  <si>
    <t xml:space="preserve">                            สรุปผลการดำเนินการจัดซื้อจัดจ้างในรอบเดือนพฤศจิกายน 2564</t>
  </si>
  <si>
    <t>วันที่ 1 ธันวาคม 2564</t>
  </si>
  <si>
    <t>บ. โฟลว์แล็บ แอนด์ เซอร์วิส จำกัด</t>
  </si>
  <si>
    <t xml:space="preserve">จ้างสอบเทียบเครื่องวัดอัตราการไหล Coriolis mass flow meter ขนาด ศก. 2 นิ้ว และขนาด ศก. 4 นิ้ว </t>
  </si>
  <si>
    <t>ราคากลาง</t>
  </si>
  <si>
    <t>ราคาที่ตกลงซื้อ/จ้าง</t>
  </si>
  <si>
    <t>วันที่ 4 มกราคม 2565</t>
  </si>
  <si>
    <t>ปะเก็นยางฝาบนและปะเก็นพลาสติก ยี่ห้อ ASAHI (GMK) ศก. 1/2 นิ้ว</t>
  </si>
  <si>
    <t>บ. จินดาสุขคอมเมอร์เชียล (1980) จำกัด</t>
  </si>
  <si>
    <t>PO.3300052049</t>
  </si>
  <si>
    <t>ลว. 1 ธันวาคม 2564</t>
  </si>
  <si>
    <t xml:space="preserve">ปะเก็นยางยูเนียนมาตรวัดน้ำขนาด ศก. 1 นิ้ว </t>
  </si>
  <si>
    <t>PO.3300052239</t>
  </si>
  <si>
    <t>ลว. 14 ธันวาคม 2564</t>
  </si>
  <si>
    <t>สีพ่นมาตรวัดน้ำ</t>
  </si>
  <si>
    <t>บ. ทีโอเอ เพ้นท์  (ประเทศไทย) จำกัด</t>
  </si>
  <si>
    <t>PO.3300052075</t>
  </si>
  <si>
    <t>ลว. 2 ธันวาคม 2564</t>
  </si>
  <si>
    <t>PO.3300052215</t>
  </si>
  <si>
    <t>หมึกพิมพ์ จำนวน 14 รายการ</t>
  </si>
  <si>
    <t>บ.ยูไนเต็ด พีพีอาร์ กรุ๊ป จำกัด</t>
  </si>
  <si>
    <t>สรุปผลการดำเนินการจัดซื้อจัดจ้าง ประจำเดือน ธ.ค.64</t>
  </si>
  <si>
    <t xml:space="preserve">  ราคากลาง  (ไม่รวมภาษี)</t>
  </si>
  <si>
    <t xml:space="preserve">52001300 ค่าวัสดุคอมพิวเตอร์ </t>
  </si>
  <si>
    <t>PO.3300052361</t>
  </si>
  <si>
    <t>ลว. 23 ธันวาคม 2564</t>
  </si>
  <si>
    <t>จ้างชุบถ้วยป้องกันสนามแม่เหล็กด้วยกระบวนการชุบสังกะสี ด้วยเทคนิคไฟฟ้าเคมี</t>
  </si>
  <si>
    <t>นายกัณณ์ เครือพงศ์ศักดิ์</t>
  </si>
  <si>
    <t>บ. ออโรร่า ออสเตรลิส จำกัด</t>
  </si>
  <si>
    <t>ราคาที่ตกลงซื้อ/จ้าง
(ไม่รวมภาษี)</t>
  </si>
  <si>
    <t>สรุปผลการดำเนินการจัดซื้อจัดจ้าง ประจำเดือน ม.ค. 65</t>
  </si>
  <si>
    <t>วันที่ 1 พฤศจิกายน 2566</t>
  </si>
  <si>
    <t xml:space="preserve">                            สรุปผลการดำเนินการจัดซื้อจัดจ้างในรอบเดือนตุลาคม 2566</t>
  </si>
  <si>
    <t>บันไดอลูมิเนียมทรงเอ 6 ขั้น</t>
  </si>
  <si>
    <t>พัดลมชนิดตั้งพื้น ขนาด 18 นิ้ว</t>
  </si>
  <si>
    <t>พัดลมตั้งพื้น ชนิดใช้ในบริเวณโรงงาน ขนาดไม่น้อยกว่า 24 นิ้ว</t>
  </si>
  <si>
    <t>พัดลมขาตั้ง ขนาดไม่น้อยกว่า 22 นิ้ว</t>
  </si>
  <si>
    <t>เก้าอี้เอนกประสงค์</t>
  </si>
  <si>
    <t>เครื่องทำลายเอกสารแบบตัดละเอียดป้อนกระดาษอัตโนมัติ</t>
  </si>
  <si>
    <t>พัดลมไอเย็น แบบเคลื่อนที่ (Mobile Air Cooler) ขนาดไม่น้อยกว่า 22 นิ้ว</t>
  </si>
  <si>
    <t>เครื่องฉีดน้ำแรงดันสูง ความดันไม่น้อยกว่า 150 บาร์</t>
  </si>
  <si>
    <t>เครื่องเป่าลมร้อน กำลังไฟไม่น้อยกว่า 1,800 วัตต์</t>
  </si>
  <si>
    <t>เครื่องยิงเลเซอร์มาร์กกิ้งโลหะ ชนิด FIBER LASER หรือดีกว่า</t>
  </si>
  <si>
    <t>เครื่องวัดอัตราการไหลขนาด 1 นิ้ว</t>
  </si>
  <si>
    <t>เครื่องวัดอัตราการไหลขนาด 2 นิ้ว</t>
  </si>
  <si>
    <t>ชุดเข็มขัดนิรภัยแบบเต็มตัวพร้อมสายช่วยชีวิตลดแรงกระชาก</t>
  </si>
  <si>
    <t>ซื้อพร้อมติดตั้งอุปกรณ์ Human Machine Interface (HMI)</t>
  </si>
  <si>
    <t>ดิจิตอลมัลติมิเตอร์ที่มีฟังก์ชั่นสอบเทียบ 4-20 mA</t>
  </si>
  <si>
    <t>อุปกรณ์ HART Field Communicator</t>
  </si>
  <si>
    <t>ปะเก็นยางยูเนียนมาตรวัดน้ำ ขนาด ศก 1/2 นิ้ว - 1 นิ้ว</t>
  </si>
  <si>
    <t>ห้างหุ้นส่วนจำกัด ตรีอุดม</t>
  </si>
  <si>
    <t>ห้างหุ้นส่วนจำกัด ธาราเอ็นจิเนียริ่ง</t>
  </si>
  <si>
    <t>บริษัท อิบีโก้-อินโฟดาต้า จำกัด</t>
  </si>
  <si>
    <t>บริษัท เลเซอร์อัลติเมต จำกัด</t>
  </si>
  <si>
    <t>บริษัท เอสวีอาร์ เอ็นจิเนียริ่งแอนด์ซัพพลาย จำกัด</t>
  </si>
  <si>
    <t>บริษัท ทีมเซฟตี้เซลส์ จำกัด</t>
  </si>
  <si>
    <t>บริษัท เอสเอ็มไอ อินสตรูเมนท์ จำกัด</t>
  </si>
  <si>
    <t>PO.3300062294</t>
  </si>
  <si>
    <t>ลว. 13 พฤศจิกายน 2566</t>
  </si>
  <si>
    <t>บริษัท อัลติเมท พลัส ซัพพลาย จำกัด</t>
  </si>
  <si>
    <t xml:space="preserve">หมึกและดรัมเครื่องพิมพ์ จำนวน 9 รายการ </t>
  </si>
  <si>
    <t>PO.3300062163</t>
  </si>
  <si>
    <t>ลว. 3 พฤศจิกายน 2566</t>
  </si>
  <si>
    <t xml:space="preserve">บริษัท ยูไนเต็ด พีพีอาร์ กรุ๊ป จำกัด </t>
  </si>
  <si>
    <t>ฝาปิดหน้าปัดมาตรวัดน้ำ ASAHI ขนาด ศก. 1/2” – 1”</t>
  </si>
  <si>
    <t>ซุปเปอร์ชิลด์ อะควา กลอส สีเคลือบเงา สูตรน้ำ เฉดสีพิเศษสั่งผลิตเฉดเข้มมาก #RAL5012</t>
  </si>
  <si>
    <t>ยางโอริง 68X3" (แหวนยาง)</t>
  </si>
  <si>
    <t>บริษัท บิ๊ก คิว. จำกัด</t>
  </si>
  <si>
    <t>PO.3300062203</t>
  </si>
  <si>
    <t>ลว. 7 พฤศจิกายน 2566</t>
  </si>
  <si>
    <t>บริษัท ทีโอเอ เพ้นท์ (ประเทศไทย) จำกัด (มหาชน)</t>
  </si>
  <si>
    <t>PO.3300062297</t>
  </si>
  <si>
    <t xml:space="preserve">กล่องในและกล่องนอกบรรจุมาตรวัดน้ำ </t>
  </si>
  <si>
    <t>บริษัท แอคเดอร์ จำกัด</t>
  </si>
  <si>
    <t>PO.3300062423</t>
  </si>
  <si>
    <t>ลว. 21 พฤศจิกายน 2566</t>
  </si>
  <si>
    <t>PO.3300062475</t>
  </si>
  <si>
    <t>ลว. 23 พฤศจิกายน 2566</t>
  </si>
  <si>
    <t>วันที่ 1 ธันวาคม 2566</t>
  </si>
  <si>
    <t xml:space="preserve">                            สรุปผลการดำเนินการจัดซื้อจัดจ้างในรอบเดือน พฤศจิกายน 2566</t>
  </si>
  <si>
    <t xml:space="preserve">                            สรุปผลการดำเนินการจัดซื้อจัดจ้างในรอบเดือน ธันวาคม 2566</t>
  </si>
  <si>
    <t>วันที่ 3 มกราคม 2567</t>
  </si>
  <si>
    <t>อ่างกระบะทรงเหลี่ยมจำนวน 2 รายการ</t>
  </si>
  <si>
    <t>PO.3300062630</t>
  </si>
  <si>
    <t>ลว. 1 ธันวาคม 2566</t>
  </si>
  <si>
    <t>PO.3300062627</t>
  </si>
  <si>
    <t xml:space="preserve">ปะเก็นยางฝาบนและปะเก็นพลาสติก ASAHI (GMK) 1/2” </t>
  </si>
  <si>
    <t xml:space="preserve">บริษัท จินดาสุขคอมเมอร์เชียล (1980) จำกัด </t>
  </si>
  <si>
    <t>ไส้กรองสำหรับมาตรวัดน้ำ ขนาด ศก. 3/4”</t>
  </si>
  <si>
    <t>PO.3300062861</t>
  </si>
  <si>
    <t>ลว. 18 ธันวาคม 2566</t>
  </si>
  <si>
    <t>วัสดุอุปกรณ์ในการซ่อมมาตรวัดน้ำ จำนวน 9 รายการ</t>
  </si>
  <si>
    <t>PO.3300062863</t>
  </si>
  <si>
    <t>วันที่ 1 กุมภาพันธ์ 2567</t>
  </si>
  <si>
    <t>PO.3300063106</t>
  </si>
  <si>
    <t>ลว. 10 มกราคม 2567</t>
  </si>
  <si>
    <t>จัดจ้างชุบถ้วยป้องกันสนามแม่เหล็ก ด้วยกระบวนการชุบสังกะสีด้วยเทคนิคไฟฟ้าเคมี</t>
  </si>
  <si>
    <t>จัดจัดจ้างสอบเทียบเครื่องวัดในระบบทดสอบมาตรวัดน้ำ</t>
  </si>
  <si>
    <t xml:space="preserve">บริษัท มิราเคิล อินเตอร์เนชั่นแนล เทคโนโลยี จำกัด </t>
  </si>
  <si>
    <t>PO.3300063361</t>
  </si>
  <si>
    <t>ลว. 25 มกราคม 2567</t>
  </si>
  <si>
    <t>PO.3300063421</t>
  </si>
  <si>
    <t>ลว. 31 มกราคม 2567</t>
  </si>
  <si>
    <t>PO.3300063422</t>
  </si>
  <si>
    <t>ฝาปิดหน้าปัดและฝาครอบเกลียวมาตรวัดน้ำ</t>
  </si>
  <si>
    <t>วันที่ 1 มีนาคม 2567</t>
  </si>
  <si>
    <t>ไส้กรองสำหรับมาตรวัดน้ำ ขนาด ศก. 1/2" และ ศก. 3/4" ยี่ห้อ TAC</t>
  </si>
  <si>
    <t>PO.3300063513</t>
  </si>
  <si>
    <t>ลว. 6 กุมภาพันธ์ 2567</t>
  </si>
  <si>
    <t>จัดจ้างซ่อมรถฟอร์คลิฟท์</t>
  </si>
  <si>
    <t>บ. โปรเกรส ฟอร์คลิฟท์ เอเชีย จำกัด</t>
  </si>
  <si>
    <t>PO.3300063445</t>
  </si>
  <si>
    <t>ลว. 1 กุมภาพันธ์ 2567</t>
  </si>
  <si>
    <t xml:space="preserve">รองเท้านิรภัย </t>
  </si>
  <si>
    <t>จัดจ้างย้ายท่อลม</t>
  </si>
  <si>
    <t>บริษัท อาร์.แฮ้งค์ ซัพพลาย จำกัด</t>
  </si>
  <si>
    <t>PO.3300063567</t>
  </si>
  <si>
    <t>ลว. 8 กุมภาพันธ์ 2567</t>
  </si>
  <si>
    <t>PO.3300063674</t>
  </si>
  <si>
    <t>ลว. 16 กุมภาพันธ์ 2567</t>
  </si>
  <si>
    <t>จ้างซ่อมแซมและปรับปรุงแท่นทดสอบมาตรวัดน้ำ ขนาด ศก. 1/2 นิ้ว - 12 นิ้ว</t>
  </si>
  <si>
    <t>บริษัท ออโรร่า ออสเตรลิส จำกัด</t>
  </si>
  <si>
    <t>ลว. 22 กุมภาพันธ์ 2567</t>
  </si>
  <si>
    <t>PO.3300063735</t>
  </si>
  <si>
    <t>วันที่ 1 เมษายน 2567</t>
  </si>
  <si>
    <t>PO.3300064017</t>
  </si>
  <si>
    <t>ลว. 18 มีนาคม 2567</t>
  </si>
  <si>
    <t>ฝาปิดมาตรวัดน้ำและสลักยึดฝามาตรวัดน้ำ ยี่ห้อ ASAHI รุ่น GMK 15 R 100</t>
  </si>
  <si>
    <t xml:space="preserve">                            สรุปผลการดำเนินการจัดซื้อจัดจ้างในรอบเดือน กุมภาพันธ์ 2567</t>
  </si>
  <si>
    <t xml:space="preserve">                            สรุปผลการดำเนินการจัดซื้อจัดจ้างในรอบเดือน มกราคม 2567</t>
  </si>
  <si>
    <t>บริษัท โปรเกรส ฟอร์คลิฟท์ เอเชีย จำกัด</t>
  </si>
  <si>
    <t>บริษัท จินดาสุขคอมเมอร์เชียล (1980) จำกัด</t>
  </si>
  <si>
    <t>วันที่ 2 พฤษภาคม 2567</t>
  </si>
  <si>
    <t>PO.3300064265</t>
  </si>
  <si>
    <t>ลว. 9 เมษายน 2567</t>
  </si>
  <si>
    <t>PO.3300064302</t>
  </si>
  <si>
    <t>ลว. 11 เมษายน 2567</t>
  </si>
  <si>
    <t>PO.3300064345</t>
  </si>
  <si>
    <t>ลว. 22 เมษายน 2567</t>
  </si>
  <si>
    <t>จ้างตัดต้นไม้ขนาดใหญ่</t>
  </si>
  <si>
    <t>จ้างซ่อมชุดระบบไฮดรอลิครถ Fork Lift</t>
  </si>
  <si>
    <t>ฝาปิดมาตรวัดน้ำและฝาครอบเกลียวมาตรวัดน้ำ จำนวน 3 รายการ</t>
  </si>
  <si>
    <t>บริษัท เจแพท เอนจิเนียริ่ง แอนด์ เซอร์วิส จำกัด</t>
  </si>
  <si>
    <t>นายดาวน้อย หาบุญพาส</t>
  </si>
  <si>
    <t xml:space="preserve">                            สรุปผลการดำเนินการจัดซื้อจัดจ้างในรอบเดือน เมษายน 2567</t>
  </si>
  <si>
    <t xml:space="preserve">                            สรุปผลการดำเนินการจัดซื้อจัดจ้างในรอบเดือน มีนาคม 2567</t>
  </si>
  <si>
    <t>วันที่ 4 มิถุนายน 2567</t>
  </si>
  <si>
    <t>PO.3300064542</t>
  </si>
  <si>
    <t>PO.3300064543</t>
  </si>
  <si>
    <t>ลว. 7 พฤษภาคม 2567</t>
  </si>
  <si>
    <t>ลว. 14 พฤษภาคม 2567</t>
  </si>
  <si>
    <t>PO.3300064620</t>
  </si>
  <si>
    <t>PO.3300064642</t>
  </si>
  <si>
    <t>ลว. 16 พฤษภาคม 2567</t>
  </si>
  <si>
    <t>PO.3300064644</t>
  </si>
  <si>
    <t>หมึกเครื่องพิมพ์ จำนวน 5 รายการ</t>
  </si>
  <si>
    <t>บริษัท สแตค คอนซัลติ้ง จำกัด</t>
  </si>
  <si>
    <t xml:space="preserve">จ้างตรวจประเมินติดตามความต่อเนื่องประจำปีครั้งที่ 1 ระบบ ISO 9001:2015 ปี 2567 </t>
  </si>
  <si>
    <t>จ้างตรวจวัดและวิเคราะห์สภาวะการทำงานเกี่ยวกับแสงสว่าง เสียง ความร้อน และสารเคมี</t>
  </si>
  <si>
    <t>จ้างตรวจสอบและซ่อมเครื่องขัดผิวโลหะขนาดเล็ก</t>
  </si>
  <si>
    <t>ฝาครอบหน้าปัดมาตรวัดน้ำ ขนาด ศก. 2 นิ้ว - ศก. 8 นิ้ว</t>
  </si>
  <si>
    <t>ห้างหุ้นส่วนจำกัด เอกพิชัย แมนูแฟคเจอริ่ง</t>
  </si>
  <si>
    <t xml:space="preserve">                            สรุปผลการดำเนินการจัดซื้อจัดจ้างในรอบเดือน พฤษภาคม 2567</t>
  </si>
  <si>
    <t>วันที่ 1 กรกฎาคม 2567</t>
  </si>
  <si>
    <t>เม็ดเหล็กเกล็ด WA G40 (GH) และเม็ดเหล็กเกล็ด WA G50 (GH)</t>
  </si>
  <si>
    <t xml:space="preserve">บริษัท สยามโตชู จำกัด </t>
  </si>
  <si>
    <t>PO.3300064927</t>
  </si>
  <si>
    <t>ลว. 10 มิถุนายน 2567</t>
  </si>
  <si>
    <t>ไส้กรองสำหรับมาตรวัดน้ำ ขนาด ศก. 1/2 นิ้ว ขนาด ศก. 3/4 นิ้ว และยางโอริง 68×3” (แหวนยาง)</t>
  </si>
  <si>
    <t>PO.3300064928</t>
  </si>
  <si>
    <t xml:space="preserve">                            สรุปผลการดำเนินการจัดซื้อจัดจ้างในรอบเดือน มิถุนายน 2567</t>
  </si>
  <si>
    <t>บริษัท สยามโตชู จำกัด</t>
  </si>
  <si>
    <t>บริษัท บีเอสไอ กรุ๊ป (ประเทศไทย) จำกัด</t>
  </si>
  <si>
    <t>วันที่ 1 สิงหาคม 2567</t>
  </si>
  <si>
    <t>PO.3300065302</t>
  </si>
  <si>
    <t>PO.3300065305</t>
  </si>
  <si>
    <t>PO.3300065285</t>
  </si>
  <si>
    <t>PO.3300065351</t>
  </si>
  <si>
    <t>PO.3300065454</t>
  </si>
  <si>
    <t>PO.3300065457</t>
  </si>
  <si>
    <t>ลว. 4 กรกฎาคม 2567</t>
  </si>
  <si>
    <t>ลว. 5 กรกฎาคม 2567</t>
  </si>
  <si>
    <t>ลว. 10 กรกฎาคม 2567</t>
  </si>
  <si>
    <t>ลว. 17 กรกฎาคม 2567</t>
  </si>
  <si>
    <t>จ้างล้างทำความสะอาดเครื่องปรับอากาศภายในหน่วยงาน</t>
  </si>
  <si>
    <t>ปะเก็นยางยูเนียนมาตรวัดน้ำ ขนาด ศก.1 1/2 นิ้ว</t>
  </si>
  <si>
    <t xml:space="preserve">จ้างซ่อมรถ Fork Lift </t>
  </si>
  <si>
    <t>จ้างเปลี่ยนปุ่มกดและสายไฟกลมมีสลิง และจ้างตรวจสอบและทดสอบการรับน้ำหนักของปั้นจั่น</t>
  </si>
  <si>
    <t>ซุปเปอร์ชิลด์อะควากลอสสีเคลือบเงาสูตรน้ำเฉดสีพิเศษสั่งผลิตเฉดเข้มมาก #RAL5012</t>
  </si>
  <si>
    <t>บริษัท บี-ทรี เซอร์วิส แอนด์ เอ็นจิเนียริ่ง จำกัด</t>
  </si>
  <si>
    <t xml:space="preserve">                            สรุปผลการดำเนินการจัดซื้อจัดจ้างในรอบเดือน กรกฎาคม 2567</t>
  </si>
  <si>
    <t xml:space="preserve">                            สรุปผลการดำเนินการจัดซื้อจัดจ้างในรอบเดือน สิงหาคม 2567</t>
  </si>
  <si>
    <t>วันที่ 2 กันยายน 2567</t>
  </si>
  <si>
    <t>PO.3300065674</t>
  </si>
  <si>
    <t>PO.3300065715</t>
  </si>
  <si>
    <t>PO.3300065739</t>
  </si>
  <si>
    <t>PO.3300065799</t>
  </si>
  <si>
    <t>ลว. 5 สิงหาคม 2567</t>
  </si>
  <si>
    <t>ลว. 7 สิงหาคม 2567</t>
  </si>
  <si>
    <t>ลว. 8 สิงหาคม 2567</t>
  </si>
  <si>
    <t>ลว. 14 สิงหาคม 2567</t>
  </si>
  <si>
    <t>ฝาปิดหน้าปัดมาตรวัดน้ำและฝาครอบเกลียวมาตรวัดน้ำ จำนวน 4 รายการ</t>
  </si>
  <si>
    <t>ลวดเย็บกล่องแบบราง เบอร์ 3515  กล่องในและกล่องนอกบรรจุมาตรวัดน้ำ</t>
  </si>
  <si>
    <t>ปะเก็นยางฝาบน ปะเก็นพลาสติก และไส้กรอง ขนาด ศก. 1/2 นิ้ว ยี่ห้อ ASAHI</t>
  </si>
  <si>
    <t>จ้างซ่อมประตูม้วนระบบไฟฟ้า</t>
  </si>
  <si>
    <t>จ้างย้ายคอยล์ร้อนเครื่องปรับอากาศ</t>
  </si>
  <si>
    <t>นายวัลลภ เปรมฤทธิ์</t>
  </si>
  <si>
    <t>จ้างซ่อมแซมห้องเก็บของ และประตูกระจกอลูมิเนียม</t>
  </si>
  <si>
    <t>ห้างหุ้นส่วนจำกัด เมตทวีชัย (สำนักงานใหญ่)</t>
  </si>
  <si>
    <t>PO.3300066018</t>
  </si>
  <si>
    <t>ลว. 28 สิงหาคม 2567</t>
  </si>
  <si>
    <t>PO.3300066029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</si>
</sst>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sz val="14"/>
      <color theme="1"/>
      <name val="Wingdings"/>
      <charset val="2"/>
    </font>
    <font>
      <b/>
      <sz val="14"/>
      <name val="TH Sarabun New"/>
      <family val="2"/>
    </font>
    <font>
      <b/>
      <sz val="14"/>
      <color theme="1"/>
      <name val="TH Sarabun New"/>
      <family val="2"/>
    </font>
    <font>
      <sz val="8"/>
      <color theme="1"/>
      <name val="TH Sarabun New"/>
      <family val="2"/>
    </font>
    <font>
      <sz val="11"/>
      <color rgb="FF000000"/>
      <name val="Tahoma"/>
      <family val="2"/>
      <scheme val="minor"/>
    </font>
    <font>
      <sz val="8"/>
      <name val="Tahoma"/>
      <family val="2"/>
      <charset val="222"/>
      <scheme val="minor"/>
    </font>
    <font>
      <sz val="16"/>
      <color theme="1"/>
      <name val="TH Sarabun New"/>
      <family val="2"/>
    </font>
    <font>
      <sz val="14"/>
      <name val="TH Sarabun New"/>
      <family val="2"/>
      <charset val="222"/>
    </font>
    <font>
      <sz val="14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191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13" fillId="0" borderId="0" xfId="0" applyFont="1"/>
    <xf numFmtId="43" fontId="11" fillId="0" borderId="0" xfId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top"/>
    </xf>
    <xf numFmtId="0" fontId="11" fillId="0" borderId="1" xfId="0" applyFont="1" applyBorder="1" applyAlignment="1">
      <alignment vertical="top"/>
    </xf>
    <xf numFmtId="43" fontId="11" fillId="0" borderId="1" xfId="1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1" fillId="0" borderId="1" xfId="1" applyFont="1" applyBorder="1" applyAlignment="1">
      <alignment horizontal="center" vertical="top" wrapText="1"/>
    </xf>
    <xf numFmtId="0" fontId="11" fillId="0" borderId="1" xfId="2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3" applyFont="1" applyFill="1" applyBorder="1" applyAlignment="1">
      <alignment horizontal="center" vertical="top"/>
    </xf>
    <xf numFmtId="0" fontId="13" fillId="0" borderId="0" xfId="0" applyFont="1" applyAlignment="1">
      <alignment vertical="top"/>
    </xf>
    <xf numFmtId="1" fontId="11" fillId="0" borderId="1" xfId="0" applyNumberFormat="1" applyFont="1" applyBorder="1" applyAlignment="1">
      <alignment horizontal="center" vertical="top"/>
    </xf>
    <xf numFmtId="43" fontId="13" fillId="0" borderId="0" xfId="0" applyNumberFormat="1" applyFont="1"/>
    <xf numFmtId="43" fontId="10" fillId="0" borderId="0" xfId="0" applyNumberFormat="1" applyFont="1" applyAlignment="1">
      <alignment vertical="top"/>
    </xf>
    <xf numFmtId="43" fontId="13" fillId="0" borderId="0" xfId="0" applyNumberFormat="1" applyFont="1" applyAlignment="1">
      <alignment vertical="top"/>
    </xf>
    <xf numFmtId="43" fontId="14" fillId="0" borderId="0" xfId="0" applyNumberFormat="1" applyFont="1"/>
    <xf numFmtId="43" fontId="11" fillId="0" borderId="1" xfId="1" applyFont="1" applyBorder="1" applyAlignment="1">
      <alignment horizontal="right" vertical="top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12" fillId="0" borderId="0" xfId="2" applyFont="1" applyBorder="1" applyAlignment="1">
      <alignment vertical="center"/>
    </xf>
    <xf numFmtId="43" fontId="12" fillId="0" borderId="1" xfId="1" applyFont="1" applyBorder="1" applyAlignment="1">
      <alignment horizontal="center" vertical="center" wrapText="1"/>
    </xf>
    <xf numFmtId="4" fontId="12" fillId="0" borderId="1" xfId="3" applyNumberFormat="1" applyFont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8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 wrapText="1"/>
    </xf>
    <xf numFmtId="0" fontId="15" fillId="0" borderId="0" xfId="0" applyFont="1"/>
    <xf numFmtId="0" fontId="15" fillId="0" borderId="0" xfId="0" applyFont="1" applyAlignment="1">
      <alignment vertical="center"/>
    </xf>
    <xf numFmtId="0" fontId="15" fillId="0" borderId="0" xfId="0" applyFont="1" applyAlignment="1">
      <alignment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6" fillId="0" borderId="1" xfId="3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0" xfId="0" applyNumberFormat="1" applyFont="1" applyAlignment="1">
      <alignment vertical="center"/>
    </xf>
    <xf numFmtId="43" fontId="20" fillId="0" borderId="0" xfId="0" applyNumberFormat="1" applyFont="1"/>
    <xf numFmtId="43" fontId="16" fillId="0" borderId="0" xfId="1" applyFont="1" applyBorder="1" applyAlignment="1">
      <alignment horizontal="center" vertical="center" wrapText="1"/>
    </xf>
    <xf numFmtId="43" fontId="15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15" fillId="0" borderId="1" xfId="0" applyFont="1" applyBorder="1" applyAlignment="1">
      <alignment horizontal="left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43" fontId="15" fillId="0" borderId="1" xfId="1" applyFont="1" applyBorder="1" applyAlignment="1">
      <alignment vertical="center" wrapText="1"/>
    </xf>
    <xf numFmtId="43" fontId="15" fillId="0" borderId="1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4" fontId="21" fillId="0" borderId="0" xfId="0" applyNumberFormat="1" applyFont="1"/>
    <xf numFmtId="43" fontId="18" fillId="0" borderId="1" xfId="1" applyFont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3" applyFont="1" applyBorder="1" applyAlignment="1">
      <alignment horizontal="center" vertical="top" wrapText="1"/>
    </xf>
    <xf numFmtId="4" fontId="16" fillId="0" borderId="1" xfId="3" applyNumberFormat="1" applyFont="1" applyBorder="1" applyAlignment="1">
      <alignment horizontal="center" vertical="top" wrapText="1"/>
    </xf>
    <xf numFmtId="43" fontId="16" fillId="0" borderId="1" xfId="1" applyFont="1" applyBorder="1" applyAlignment="1">
      <alignment horizontal="center" vertical="top" wrapText="1"/>
    </xf>
    <xf numFmtId="0" fontId="16" fillId="2" borderId="0" xfId="3" applyFont="1" applyFill="1" applyBorder="1" applyAlignment="1">
      <alignment horizontal="center" vertical="top" wrapText="1"/>
    </xf>
    <xf numFmtId="0" fontId="15" fillId="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3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>
      <alignment vertical="top" wrapText="1"/>
    </xf>
    <xf numFmtId="0" fontId="16" fillId="0" borderId="3" xfId="3" applyFont="1" applyBorder="1" applyAlignment="1">
      <alignment horizontal="left" vertical="top" wrapText="1"/>
    </xf>
    <xf numFmtId="4" fontId="18" fillId="0" borderId="1" xfId="3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right" vertical="top" wrapText="1"/>
    </xf>
    <xf numFmtId="4" fontId="15" fillId="0" borderId="1" xfId="0" applyNumberFormat="1" applyFont="1" applyBorder="1" applyAlignment="1">
      <alignment horizontal="right" vertical="top" wrapText="1"/>
    </xf>
    <xf numFmtId="14" fontId="16" fillId="0" borderId="1" xfId="3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 applyProtection="1">
      <alignment horizontal="center" vertical="top"/>
      <protection locked="0"/>
    </xf>
    <xf numFmtId="14" fontId="15" fillId="0" borderId="1" xfId="0" applyNumberFormat="1" applyFont="1" applyBorder="1" applyAlignment="1" applyProtection="1">
      <alignment horizontal="center" vertical="top"/>
      <protection locked="0"/>
    </xf>
    <xf numFmtId="0" fontId="19" fillId="0" borderId="0" xfId="0" applyFont="1" applyAlignment="1">
      <alignment wrapText="1"/>
    </xf>
    <xf numFmtId="0" fontId="16" fillId="0" borderId="0" xfId="2" applyFont="1" applyBorder="1" applyAlignment="1">
      <alignment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 wrapText="1"/>
    </xf>
    <xf numFmtId="14" fontId="16" fillId="0" borderId="1" xfId="0" applyNumberFormat="1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43" fontId="15" fillId="0" borderId="1" xfId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3" fontId="15" fillId="0" borderId="1" xfId="0" applyNumberFormat="1" applyFont="1" applyBorder="1" applyAlignment="1">
      <alignment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vertical="top" wrapText="1"/>
      <protection locked="0"/>
    </xf>
    <xf numFmtId="0" fontId="15" fillId="0" borderId="1" xfId="0" applyFont="1" applyBorder="1" applyAlignment="1" applyProtection="1">
      <alignment horizontal="left" vertical="top"/>
      <protection locked="0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6" fillId="0" borderId="1" xfId="2" applyFont="1" applyBorder="1" applyAlignment="1">
      <alignment horizontal="center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4" fontId="18" fillId="0" borderId="1" xfId="3" applyNumberFormat="1" applyFont="1" applyBorder="1" applyAlignment="1">
      <alignment horizontal="center" vertical="center" wrapText="1"/>
    </xf>
    <xf numFmtId="0" fontId="15" fillId="0" borderId="0" xfId="0" applyFont="1" applyBorder="1"/>
    <xf numFmtId="0" fontId="23" fillId="0" borderId="0" xfId="0" applyFont="1" applyBorder="1" applyAlignment="1" applyProtection="1">
      <alignment vertical="center"/>
      <protection locked="0"/>
    </xf>
    <xf numFmtId="0" fontId="15" fillId="0" borderId="2" xfId="0" applyFont="1" applyBorder="1" applyAlignment="1" applyProtection="1">
      <alignment horizontal="center" vertical="top"/>
      <protection locked="0"/>
    </xf>
    <xf numFmtId="0" fontId="24" fillId="0" borderId="1" xfId="0" applyFont="1" applyBorder="1" applyAlignment="1" applyProtection="1">
      <alignment horizontal="left" vertical="top" wrapText="1"/>
      <protection locked="0"/>
    </xf>
    <xf numFmtId="0" fontId="24" fillId="0" borderId="2" xfId="0" applyFont="1" applyBorder="1" applyAlignment="1" applyProtection="1">
      <alignment horizontal="left" vertical="top"/>
      <protection locked="0"/>
    </xf>
    <xf numFmtId="0" fontId="25" fillId="0" borderId="5" xfId="0" applyFont="1" applyBorder="1" applyAlignment="1">
      <alignment horizontal="left" vertical="top" wrapText="1"/>
    </xf>
    <xf numFmtId="0" fontId="24" fillId="0" borderId="2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center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18" fillId="0" borderId="1" xfId="3" applyFont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/>
    </xf>
    <xf numFmtId="4" fontId="18" fillId="0" borderId="1" xfId="3" applyNumberFormat="1" applyFont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8" fillId="0" borderId="0" xfId="2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0" borderId="0" xfId="2" applyFont="1" applyBorder="1" applyAlignment="1">
      <alignment horizontal="center" vertical="center"/>
    </xf>
    <xf numFmtId="0" fontId="12" fillId="0" borderId="1" xfId="3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/>
    </xf>
    <xf numFmtId="4" fontId="12" fillId="0" borderId="1" xfId="3" applyNumberFormat="1" applyFont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R17"/>
  <sheetViews>
    <sheetView topLeftCell="A6" zoomScaleNormal="100" zoomScalePageLayoutView="90" workbookViewId="0">
      <selection activeCell="G8" sqref="G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1" t="s">
        <v>64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8" s="44" customFormat="1" x14ac:dyDescent="0.2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41"/>
      <c r="Q2" s="41"/>
    </row>
    <row r="5" spans="1:18" s="44" customFormat="1" ht="36.6" customHeight="1" x14ac:dyDescent="0.2">
      <c r="A5" s="162" t="s">
        <v>1</v>
      </c>
      <c r="B5" s="162" t="s">
        <v>2</v>
      </c>
      <c r="C5" s="157" t="s">
        <v>22</v>
      </c>
      <c r="D5" s="157" t="s">
        <v>134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43.5" x14ac:dyDescent="0.2">
      <c r="A6" s="162"/>
      <c r="B6" s="162"/>
      <c r="C6" s="157"/>
      <c r="D6" s="157"/>
      <c r="E6" s="163"/>
      <c r="F6" s="69" t="s">
        <v>9</v>
      </c>
      <c r="G6" s="68" t="s">
        <v>15</v>
      </c>
      <c r="H6" s="68" t="s">
        <v>10</v>
      </c>
      <c r="I6" s="68" t="s">
        <v>135</v>
      </c>
      <c r="J6" s="157"/>
      <c r="K6" s="157"/>
      <c r="L6" s="157"/>
      <c r="M6" s="15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C7</f>
        <v>15000</v>
      </c>
      <c r="E7" s="39" t="s">
        <v>13</v>
      </c>
      <c r="F7" s="52" t="s">
        <v>74</v>
      </c>
      <c r="G7" s="53">
        <f>C7</f>
        <v>15000</v>
      </c>
      <c r="H7" s="52" t="str">
        <f>F7</f>
        <v>บ.  นอบ์พ คอร์ปอเรชั่น กรุ๊ป จำกัด</v>
      </c>
      <c r="I7" s="53">
        <f>D7</f>
        <v>15000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f>C8</f>
        <v>23500</v>
      </c>
      <c r="E8" s="39" t="s">
        <v>13</v>
      </c>
      <c r="F8" s="52" t="s">
        <v>85</v>
      </c>
      <c r="G8" s="53">
        <f t="shared" ref="G8:G14" si="0">C8</f>
        <v>23500</v>
      </c>
      <c r="H8" s="52" t="str">
        <f t="shared" ref="H8:H14" si="1">F8</f>
        <v xml:space="preserve">บ.  แสงปัญญาพาณิชย์ จำกัด </v>
      </c>
      <c r="I8" s="53">
        <f t="shared" ref="I8:I14" si="2">D8</f>
        <v>23500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C9</f>
        <v>100000</v>
      </c>
      <c r="E9" s="39" t="s">
        <v>13</v>
      </c>
      <c r="F9" s="52" t="s">
        <v>86</v>
      </c>
      <c r="G9" s="53">
        <f t="shared" si="0"/>
        <v>100000</v>
      </c>
      <c r="H9" s="52" t="str">
        <f t="shared" si="1"/>
        <v>บ. เอสวีอาร์ เอ็นจิเนียริ่งแอนด์ซัพพลาย จำกัด</v>
      </c>
      <c r="I9" s="53">
        <f t="shared" si="2"/>
        <v>100000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 t="shared" ref="D10:D14" si="3">C10</f>
        <v>465300</v>
      </c>
      <c r="E10" s="39" t="s">
        <v>13</v>
      </c>
      <c r="F10" s="52" t="s">
        <v>87</v>
      </c>
      <c r="G10" s="53">
        <f t="shared" si="0"/>
        <v>465300</v>
      </c>
      <c r="H10" s="52" t="str">
        <f t="shared" si="1"/>
        <v xml:space="preserve">บ.  ธาราเอเชีย จำกัด </v>
      </c>
      <c r="I10" s="53">
        <f t="shared" si="2"/>
        <v>465300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 t="shared" si="3"/>
        <v>200000</v>
      </c>
      <c r="E11" s="39" t="s">
        <v>13</v>
      </c>
      <c r="F11" s="52" t="s">
        <v>86</v>
      </c>
      <c r="G11" s="53">
        <f t="shared" si="0"/>
        <v>200000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200000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 t="shared" si="3"/>
        <v>8000</v>
      </c>
      <c r="E12" s="39" t="s">
        <v>13</v>
      </c>
      <c r="F12" s="52" t="s">
        <v>88</v>
      </c>
      <c r="G12" s="53">
        <f t="shared" si="0"/>
        <v>8000</v>
      </c>
      <c r="H12" s="52" t="str">
        <f t="shared" si="1"/>
        <v>หจก. ตรีอุดม</v>
      </c>
      <c r="I12" s="53">
        <f t="shared" si="2"/>
        <v>8000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 t="shared" si="3"/>
        <v>60000</v>
      </c>
      <c r="E13" s="39" t="s">
        <v>13</v>
      </c>
      <c r="F13" s="52" t="s">
        <v>88</v>
      </c>
      <c r="G13" s="53">
        <f t="shared" si="0"/>
        <v>60000</v>
      </c>
      <c r="H13" s="52" t="str">
        <f t="shared" si="1"/>
        <v>หจก. ตรีอุดม</v>
      </c>
      <c r="I13" s="53">
        <f t="shared" si="2"/>
        <v>60000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 t="shared" si="3"/>
        <v>32000</v>
      </c>
      <c r="E14" s="39" t="s">
        <v>13</v>
      </c>
      <c r="F14" s="52" t="s">
        <v>88</v>
      </c>
      <c r="G14" s="53">
        <f t="shared" si="0"/>
        <v>32000</v>
      </c>
      <c r="H14" s="52" t="str">
        <f t="shared" si="1"/>
        <v>หจก. ตรีอุดม</v>
      </c>
      <c r="I14" s="53">
        <f t="shared" si="2"/>
        <v>32000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45" right="0.45" top="0.74803149606299213" bottom="0.74803149606299213" header="0.31496062992125984" footer="0.31496062992125984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10CF9-DFE2-47B8-A020-DE9750496A4B}">
  <sheetPr>
    <tabColor theme="6" tint="0.39997558519241921"/>
  </sheetPr>
  <dimension ref="A1:R10"/>
  <sheetViews>
    <sheetView zoomScaleNormal="100" zoomScalePageLayoutView="90" workbookViewId="0">
      <selection activeCell="B10" sqref="B10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210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211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23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22" t="s">
        <v>24</v>
      </c>
      <c r="O6" s="48" t="s">
        <v>101</v>
      </c>
    </row>
    <row r="7" spans="1:18" ht="49.9" customHeight="1" x14ac:dyDescent="0.5">
      <c r="A7" s="115">
        <v>1</v>
      </c>
      <c r="B7" s="99" t="s">
        <v>216</v>
      </c>
      <c r="C7" s="92">
        <v>139500</v>
      </c>
      <c r="D7" s="92">
        <v>149265</v>
      </c>
      <c r="E7" s="97" t="s">
        <v>13</v>
      </c>
      <c r="F7" s="116" t="s">
        <v>217</v>
      </c>
      <c r="G7" s="105">
        <f t="shared" ref="G7" si="0">D7</f>
        <v>149265</v>
      </c>
      <c r="H7" s="89" t="str">
        <f>F7</f>
        <v xml:space="preserve">บริษัท จินดาสุขคอมเมอร์เชียล (1980) จำกัด </v>
      </c>
      <c r="I7" s="105">
        <f t="shared" ref="I7" si="1">G7</f>
        <v>149265</v>
      </c>
      <c r="J7" s="90" t="s">
        <v>75</v>
      </c>
      <c r="K7" s="117" t="s">
        <v>215</v>
      </c>
      <c r="L7" s="111" t="s">
        <v>214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1" t="s">
        <v>212</v>
      </c>
      <c r="C8" s="107">
        <v>13460</v>
      </c>
      <c r="D8" s="105">
        <f>C8*1.07</f>
        <v>14402.2</v>
      </c>
      <c r="E8" s="97" t="s">
        <v>13</v>
      </c>
      <c r="F8" s="89" t="s">
        <v>180</v>
      </c>
      <c r="G8" s="105">
        <f>D8</f>
        <v>14402.2</v>
      </c>
      <c r="H8" s="116" t="str">
        <f>F8</f>
        <v>ห้างหุ้นส่วนจำกัด ตรีอุดม</v>
      </c>
      <c r="I8" s="105">
        <f>G8</f>
        <v>14402.2</v>
      </c>
      <c r="J8" s="90" t="s">
        <v>75</v>
      </c>
      <c r="K8" s="110" t="s">
        <v>213</v>
      </c>
      <c r="L8" s="111" t="s">
        <v>214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24">
        <v>3</v>
      </c>
      <c r="B9" s="66" t="s">
        <v>218</v>
      </c>
      <c r="C9" s="121">
        <v>60000</v>
      </c>
      <c r="D9" s="125">
        <f>C9*1.07</f>
        <v>64200.000000000007</v>
      </c>
      <c r="E9" s="97" t="s">
        <v>13</v>
      </c>
      <c r="F9" s="116" t="s">
        <v>217</v>
      </c>
      <c r="G9" s="125">
        <f>D9</f>
        <v>64200.000000000007</v>
      </c>
      <c r="H9" s="101" t="str">
        <f>F9</f>
        <v xml:space="preserve">บริษัท จินดาสุขคอมเมอร์เชียล (1980) จำกัด </v>
      </c>
      <c r="I9" s="125">
        <f>G9</f>
        <v>64200.000000000007</v>
      </c>
      <c r="J9" s="90" t="s">
        <v>75</v>
      </c>
      <c r="K9" s="110" t="s">
        <v>219</v>
      </c>
      <c r="L9" s="111" t="s">
        <v>220</v>
      </c>
    </row>
    <row r="10" spans="1:18" ht="49.9" customHeight="1" x14ac:dyDescent="0.5">
      <c r="A10" s="124">
        <v>4</v>
      </c>
      <c r="B10" s="66" t="s">
        <v>221</v>
      </c>
      <c r="C10" s="121">
        <v>23515</v>
      </c>
      <c r="D10" s="125">
        <f>C10*1.07</f>
        <v>25161.050000000003</v>
      </c>
      <c r="E10" s="97" t="s">
        <v>13</v>
      </c>
      <c r="F10" s="116" t="s">
        <v>181</v>
      </c>
      <c r="G10" s="125">
        <f>D10</f>
        <v>25161.050000000003</v>
      </c>
      <c r="H10" s="101" t="str">
        <f>F10</f>
        <v>ห้างหุ้นส่วนจำกัด ธาราเอ็นจิเนียริ่ง</v>
      </c>
      <c r="I10" s="125">
        <f>G10</f>
        <v>25161.050000000003</v>
      </c>
      <c r="J10" s="90" t="s">
        <v>75</v>
      </c>
      <c r="K10" s="110" t="s">
        <v>222</v>
      </c>
      <c r="L10" s="111" t="s">
        <v>220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18F2-E8DF-4111-B96F-70F57636E4E9}">
  <sheetPr>
    <tabColor theme="6" tint="0.39997558519241921"/>
  </sheetPr>
  <dimension ref="A1:R10"/>
  <sheetViews>
    <sheetView topLeftCell="A4"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259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223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27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26" t="s">
        <v>24</v>
      </c>
      <c r="O6" s="48" t="s">
        <v>101</v>
      </c>
    </row>
    <row r="7" spans="1:18" ht="69.599999999999994" customHeight="1" x14ac:dyDescent="0.5">
      <c r="A7" s="115">
        <v>1</v>
      </c>
      <c r="B7" s="130" t="s">
        <v>226</v>
      </c>
      <c r="C7" s="92">
        <v>65000</v>
      </c>
      <c r="D7" s="92">
        <v>65000</v>
      </c>
      <c r="E7" s="97" t="s">
        <v>13</v>
      </c>
      <c r="F7" s="116" t="s">
        <v>157</v>
      </c>
      <c r="G7" s="105">
        <f t="shared" ref="G7" si="0">D7</f>
        <v>65000</v>
      </c>
      <c r="H7" s="89" t="str">
        <f>F7</f>
        <v>นายกัณณ์ เครือพงศ์ศักดิ์</v>
      </c>
      <c r="I7" s="105">
        <f t="shared" ref="I7" si="1">G7</f>
        <v>65000</v>
      </c>
      <c r="J7" s="90" t="s">
        <v>75</v>
      </c>
      <c r="K7" s="117" t="s">
        <v>224</v>
      </c>
      <c r="L7" s="111" t="s">
        <v>225</v>
      </c>
      <c r="M7" s="85" t="s">
        <v>78</v>
      </c>
      <c r="N7" s="40" t="s">
        <v>100</v>
      </c>
      <c r="O7" s="40"/>
    </row>
    <row r="8" spans="1:18" s="44" customFormat="1" ht="49.9" customHeight="1" x14ac:dyDescent="0.2">
      <c r="A8" s="115">
        <v>2</v>
      </c>
      <c r="B8" s="100" t="s">
        <v>227</v>
      </c>
      <c r="C8" s="107">
        <v>135400</v>
      </c>
      <c r="D8" s="105">
        <f>C8*1.07</f>
        <v>144878</v>
      </c>
      <c r="E8" s="97" t="s">
        <v>13</v>
      </c>
      <c r="F8" s="89" t="s">
        <v>228</v>
      </c>
      <c r="G8" s="105">
        <f>D8</f>
        <v>144878</v>
      </c>
      <c r="H8" s="116" t="str">
        <f>F8</f>
        <v xml:space="preserve">บริษัท มิราเคิล อินเตอร์เนชั่นแนล เทคโนโลยี จำกัด </v>
      </c>
      <c r="I8" s="105">
        <f>G8</f>
        <v>144878</v>
      </c>
      <c r="J8" s="90" t="s">
        <v>75</v>
      </c>
      <c r="K8" s="110" t="s">
        <v>229</v>
      </c>
      <c r="L8" s="111" t="s">
        <v>230</v>
      </c>
      <c r="M8" s="85" t="s">
        <v>78</v>
      </c>
      <c r="N8" s="40" t="s">
        <v>100</v>
      </c>
      <c r="O8" s="40"/>
      <c r="R8" s="58"/>
    </row>
    <row r="9" spans="1:18" ht="49.9" customHeight="1" x14ac:dyDescent="0.5">
      <c r="A9" s="115">
        <v>3</v>
      </c>
      <c r="B9" s="96" t="s">
        <v>202</v>
      </c>
      <c r="C9" s="121">
        <v>77455</v>
      </c>
      <c r="D9" s="92">
        <v>82876.850000000006</v>
      </c>
      <c r="E9" s="97" t="s">
        <v>13</v>
      </c>
      <c r="F9" s="89" t="s">
        <v>203</v>
      </c>
      <c r="G9" s="92">
        <f>D9</f>
        <v>82876.850000000006</v>
      </c>
      <c r="H9" s="89" t="s">
        <v>203</v>
      </c>
      <c r="I9" s="92">
        <f>G9</f>
        <v>82876.850000000006</v>
      </c>
      <c r="J9" s="90" t="s">
        <v>75</v>
      </c>
      <c r="K9" s="117" t="s">
        <v>231</v>
      </c>
      <c r="L9" s="111" t="s">
        <v>232</v>
      </c>
    </row>
    <row r="10" spans="1:18" ht="49.9" customHeight="1" x14ac:dyDescent="0.5">
      <c r="A10" s="115">
        <v>4</v>
      </c>
      <c r="B10" s="96" t="s">
        <v>234</v>
      </c>
      <c r="C10" s="121">
        <v>55300</v>
      </c>
      <c r="D10" s="92">
        <v>59171</v>
      </c>
      <c r="E10" s="97" t="s">
        <v>13</v>
      </c>
      <c r="F10" s="120" t="s">
        <v>197</v>
      </c>
      <c r="G10" s="92">
        <f>D10</f>
        <v>59171</v>
      </c>
      <c r="H10" s="120" t="s">
        <v>197</v>
      </c>
      <c r="I10" s="92">
        <f>G10</f>
        <v>59171</v>
      </c>
      <c r="J10" s="90" t="s">
        <v>75</v>
      </c>
      <c r="K10" s="117" t="s">
        <v>233</v>
      </c>
      <c r="L10" s="111" t="s">
        <v>232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F713F-7050-4C91-9519-9E241E0A533A}">
  <sheetPr>
    <tabColor theme="6" tint="0.39997558519241921"/>
  </sheetPr>
  <dimension ref="A1:R11"/>
  <sheetViews>
    <sheetView topLeftCell="A4" zoomScaleNormal="100" zoomScalePageLayoutView="90" workbookViewId="0">
      <selection activeCell="B8" sqref="B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258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235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29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28" t="s">
        <v>24</v>
      </c>
      <c r="O6" s="48" t="s">
        <v>101</v>
      </c>
    </row>
    <row r="7" spans="1:18" ht="49.9" customHeight="1" x14ac:dyDescent="0.5">
      <c r="A7" s="115">
        <v>1</v>
      </c>
      <c r="B7" s="130" t="s">
        <v>239</v>
      </c>
      <c r="C7" s="92">
        <v>13420</v>
      </c>
      <c r="D7" s="92">
        <f>C7*1.07</f>
        <v>14359.400000000001</v>
      </c>
      <c r="E7" s="97" t="s">
        <v>13</v>
      </c>
      <c r="F7" s="116" t="s">
        <v>260</v>
      </c>
      <c r="G7" s="105">
        <f>D7</f>
        <v>14359.400000000001</v>
      </c>
      <c r="H7" s="89" t="s">
        <v>240</v>
      </c>
      <c r="I7" s="105">
        <f>G7</f>
        <v>14359.400000000001</v>
      </c>
      <c r="J7" s="90" t="s">
        <v>75</v>
      </c>
      <c r="K7" s="117" t="s">
        <v>241</v>
      </c>
      <c r="L7" s="111" t="s">
        <v>242</v>
      </c>
      <c r="M7" s="85" t="s">
        <v>78</v>
      </c>
      <c r="N7" s="40" t="s">
        <v>100</v>
      </c>
      <c r="O7" s="40"/>
    </row>
    <row r="8" spans="1:18" ht="68.45" customHeight="1" x14ac:dyDescent="0.5">
      <c r="A8" s="115">
        <v>2</v>
      </c>
      <c r="B8" s="130" t="s">
        <v>236</v>
      </c>
      <c r="C8" s="92">
        <v>32000</v>
      </c>
      <c r="D8" s="92">
        <f t="shared" ref="D8:D11" si="0">C8*1.07</f>
        <v>34240</v>
      </c>
      <c r="E8" s="97" t="s">
        <v>13</v>
      </c>
      <c r="F8" s="116" t="s">
        <v>35</v>
      </c>
      <c r="G8" s="105">
        <f t="shared" ref="G8:G11" si="1">D8</f>
        <v>34240</v>
      </c>
      <c r="H8" s="89" t="str">
        <f>F8</f>
        <v>บริษัท ยูเอชเอ็ม จำกัด</v>
      </c>
      <c r="I8" s="105">
        <f t="shared" ref="I8:I11" si="2">G8</f>
        <v>34240</v>
      </c>
      <c r="J8" s="90" t="s">
        <v>75</v>
      </c>
      <c r="K8" s="117" t="s">
        <v>237</v>
      </c>
      <c r="L8" s="111" t="s">
        <v>238</v>
      </c>
      <c r="M8" s="85" t="s">
        <v>78</v>
      </c>
      <c r="N8" s="40" t="s">
        <v>100</v>
      </c>
      <c r="O8" s="40"/>
    </row>
    <row r="9" spans="1:18" s="44" customFormat="1" ht="49.9" customHeight="1" x14ac:dyDescent="0.2">
      <c r="A9" s="115">
        <v>3</v>
      </c>
      <c r="B9" s="131" t="s">
        <v>244</v>
      </c>
      <c r="C9" s="107">
        <v>10000</v>
      </c>
      <c r="D9" s="92">
        <f t="shared" si="0"/>
        <v>10700</v>
      </c>
      <c r="E9" s="97" t="s">
        <v>13</v>
      </c>
      <c r="F9" s="89" t="s">
        <v>245</v>
      </c>
      <c r="G9" s="105">
        <f t="shared" si="1"/>
        <v>10700</v>
      </c>
      <c r="H9" s="89" t="str">
        <f t="shared" ref="H9:H11" si="3">F9</f>
        <v>บริษัท อาร์.แฮ้งค์ ซัพพลาย จำกัด</v>
      </c>
      <c r="I9" s="105">
        <f t="shared" si="2"/>
        <v>10700</v>
      </c>
      <c r="J9" s="90" t="s">
        <v>75</v>
      </c>
      <c r="K9" s="110" t="s">
        <v>246</v>
      </c>
      <c r="L9" s="111" t="s">
        <v>247</v>
      </c>
      <c r="M9" s="85" t="s">
        <v>78</v>
      </c>
      <c r="N9" s="40" t="s">
        <v>100</v>
      </c>
      <c r="O9" s="40"/>
      <c r="R9" s="58"/>
    </row>
    <row r="10" spans="1:18" ht="49.9" customHeight="1" x14ac:dyDescent="0.5">
      <c r="A10" s="115">
        <v>4</v>
      </c>
      <c r="B10" s="131" t="s">
        <v>243</v>
      </c>
      <c r="C10" s="121">
        <v>29450</v>
      </c>
      <c r="D10" s="92">
        <f t="shared" si="0"/>
        <v>31511.500000000004</v>
      </c>
      <c r="E10" s="97" t="s">
        <v>13</v>
      </c>
      <c r="F10" s="89" t="s">
        <v>189</v>
      </c>
      <c r="G10" s="105">
        <f t="shared" si="1"/>
        <v>31511.500000000004</v>
      </c>
      <c r="H10" s="89" t="str">
        <f t="shared" si="3"/>
        <v>บริษัท อัลติเมท พลัส ซัพพลาย จำกัด</v>
      </c>
      <c r="I10" s="105">
        <f t="shared" si="2"/>
        <v>31511.500000000004</v>
      </c>
      <c r="J10" s="90" t="s">
        <v>75</v>
      </c>
      <c r="K10" s="117" t="s">
        <v>248</v>
      </c>
      <c r="L10" s="111" t="s">
        <v>249</v>
      </c>
    </row>
    <row r="11" spans="1:18" ht="68.45" customHeight="1" x14ac:dyDescent="0.5">
      <c r="A11" s="115">
        <v>5</v>
      </c>
      <c r="B11" s="100" t="s">
        <v>250</v>
      </c>
      <c r="C11" s="121">
        <v>238000</v>
      </c>
      <c r="D11" s="92">
        <f t="shared" si="0"/>
        <v>254660.00000000003</v>
      </c>
      <c r="E11" s="97" t="s">
        <v>13</v>
      </c>
      <c r="F11" s="116" t="s">
        <v>251</v>
      </c>
      <c r="G11" s="105">
        <f t="shared" si="1"/>
        <v>254660.00000000003</v>
      </c>
      <c r="H11" s="89" t="str">
        <f t="shared" si="3"/>
        <v>บริษัท ออโรร่า ออสเตรลิส จำกัด</v>
      </c>
      <c r="I11" s="105">
        <f t="shared" si="2"/>
        <v>254660.00000000003</v>
      </c>
      <c r="J11" s="90" t="s">
        <v>75</v>
      </c>
      <c r="K11" s="117" t="s">
        <v>253</v>
      </c>
      <c r="L11" s="111" t="s">
        <v>252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E6511-1EDB-4134-B4E5-5A5A42E4D484}">
  <sheetPr>
    <tabColor theme="6" tint="0.39997558519241921"/>
  </sheetPr>
  <dimension ref="A1:R7"/>
  <sheetViews>
    <sheetView zoomScaleNormal="100" zoomScalePageLayoutView="90" workbookViewId="0">
      <selection activeCell="F7" sqref="F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275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254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33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32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257</v>
      </c>
      <c r="C7" s="92">
        <v>20000</v>
      </c>
      <c r="D7" s="92">
        <f>C7*1.07</f>
        <v>21400</v>
      </c>
      <c r="E7" s="97" t="s">
        <v>13</v>
      </c>
      <c r="F7" s="116" t="s">
        <v>261</v>
      </c>
      <c r="G7" s="92">
        <f t="shared" ref="G7" si="0">D7</f>
        <v>21400</v>
      </c>
      <c r="H7" s="89" t="str">
        <f>F7</f>
        <v>บริษัท จินดาสุขคอมเมอร์เชียล (1980) จำกัด</v>
      </c>
      <c r="I7" s="92">
        <f t="shared" ref="I7" si="1">G7</f>
        <v>21400</v>
      </c>
      <c r="J7" s="134" t="s">
        <v>75</v>
      </c>
      <c r="K7" s="117" t="s">
        <v>255</v>
      </c>
      <c r="L7" s="111" t="s">
        <v>256</v>
      </c>
      <c r="M7" s="85" t="s">
        <v>78</v>
      </c>
      <c r="N7" s="40" t="s">
        <v>100</v>
      </c>
      <c r="O7" s="40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44DA-09AB-4837-930E-A10E21222585}">
  <sheetPr>
    <tabColor theme="6" tint="0.39997558519241921"/>
  </sheetPr>
  <dimension ref="A1:R9"/>
  <sheetViews>
    <sheetView zoomScaleNormal="100" zoomScalePageLayoutView="90" workbookViewId="0">
      <selection activeCell="F9" sqref="F9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274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262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36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35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269</v>
      </c>
      <c r="C7" s="92">
        <v>62000</v>
      </c>
      <c r="D7" s="92">
        <f>C7*1.07</f>
        <v>66340</v>
      </c>
      <c r="E7" s="97" t="s">
        <v>13</v>
      </c>
      <c r="F7" s="116" t="s">
        <v>273</v>
      </c>
      <c r="G7" s="92">
        <f t="shared" ref="G7" si="0">D7</f>
        <v>66340</v>
      </c>
      <c r="H7" s="89" t="str">
        <f>F7</f>
        <v>นายดาวน้อย หาบุญพาส</v>
      </c>
      <c r="I7" s="92">
        <f t="shared" ref="I7" si="1">G7</f>
        <v>66340</v>
      </c>
      <c r="J7" s="134" t="s">
        <v>75</v>
      </c>
      <c r="K7" s="117" t="s">
        <v>263</v>
      </c>
      <c r="L7" s="111" t="s">
        <v>264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00" t="s">
        <v>270</v>
      </c>
      <c r="C8" s="92">
        <v>46000</v>
      </c>
      <c r="D8" s="92">
        <v>44940</v>
      </c>
      <c r="E8" s="97" t="s">
        <v>13</v>
      </c>
      <c r="F8" s="116" t="s">
        <v>272</v>
      </c>
      <c r="G8" s="92">
        <f t="shared" ref="G8:G9" si="2">D8</f>
        <v>44940</v>
      </c>
      <c r="H8" s="89" t="str">
        <f>F8</f>
        <v>บริษัท เจแพท เอนจิเนียริ่ง แอนด์ เซอร์วิส จำกัด</v>
      </c>
      <c r="I8" s="92">
        <f t="shared" ref="I8:I9" si="3">G8</f>
        <v>44940</v>
      </c>
      <c r="J8" s="134" t="s">
        <v>75</v>
      </c>
      <c r="K8" s="117" t="s">
        <v>265</v>
      </c>
      <c r="L8" s="111" t="s">
        <v>266</v>
      </c>
    </row>
    <row r="9" spans="1:18" ht="74.45" customHeight="1" x14ac:dyDescent="0.5">
      <c r="A9" s="115">
        <v>3</v>
      </c>
      <c r="B9" s="100" t="s">
        <v>271</v>
      </c>
      <c r="C9" s="92">
        <v>91250</v>
      </c>
      <c r="D9" s="92">
        <f t="shared" ref="D9" si="4">C9*1.07</f>
        <v>97637.5</v>
      </c>
      <c r="E9" s="97" t="s">
        <v>13</v>
      </c>
      <c r="F9" s="120" t="s">
        <v>197</v>
      </c>
      <c r="G9" s="92">
        <f t="shared" si="2"/>
        <v>97637.5</v>
      </c>
      <c r="H9" s="89" t="str">
        <f t="shared" ref="H9" si="5">F9</f>
        <v>บริษัท บิ๊ก คิว. จำกัด</v>
      </c>
      <c r="I9" s="92">
        <f t="shared" si="3"/>
        <v>97637.5</v>
      </c>
      <c r="J9" s="134" t="s">
        <v>75</v>
      </c>
      <c r="K9" s="117" t="s">
        <v>267</v>
      </c>
      <c r="L9" s="111" t="s">
        <v>268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887D-76BB-489C-B00A-C10C93D1AD53}">
  <sheetPr>
    <tabColor theme="6" tint="0.39997558519241921"/>
  </sheetPr>
  <dimension ref="A1:R11"/>
  <sheetViews>
    <sheetView topLeftCell="A4" zoomScaleNormal="100" zoomScalePageLayoutView="90" workbookViewId="0">
      <selection activeCell="F8" sqref="F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292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276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38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37" t="s">
        <v>24</v>
      </c>
      <c r="O6" s="48" t="s">
        <v>101</v>
      </c>
    </row>
    <row r="7" spans="1:18" ht="48.6" customHeight="1" x14ac:dyDescent="0.5">
      <c r="A7" s="115">
        <v>1</v>
      </c>
      <c r="B7" s="100" t="s">
        <v>285</v>
      </c>
      <c r="C7" s="92">
        <v>27700</v>
      </c>
      <c r="D7" s="92">
        <v>29639</v>
      </c>
      <c r="E7" s="97" t="s">
        <v>13</v>
      </c>
      <c r="F7" s="89" t="s">
        <v>193</v>
      </c>
      <c r="G7" s="92">
        <f t="shared" ref="G7:G9" si="0">D7</f>
        <v>29639</v>
      </c>
      <c r="H7" s="89" t="str">
        <f>F7</f>
        <v xml:space="preserve">บริษัท ยูไนเต็ด พีพีอาร์ กรุ๊ป จำกัด </v>
      </c>
      <c r="I7" s="92">
        <f t="shared" ref="I7:I9" si="1">G7</f>
        <v>29639</v>
      </c>
      <c r="J7" s="134" t="s">
        <v>75</v>
      </c>
      <c r="K7" s="117" t="s">
        <v>277</v>
      </c>
      <c r="L7" s="111" t="s">
        <v>279</v>
      </c>
      <c r="M7" s="85" t="s">
        <v>78</v>
      </c>
      <c r="N7" s="40" t="s">
        <v>100</v>
      </c>
      <c r="O7" s="40"/>
    </row>
    <row r="8" spans="1:18" ht="48.6" customHeight="1" x14ac:dyDescent="0.5">
      <c r="A8" s="115">
        <v>2</v>
      </c>
      <c r="B8" s="142" t="s">
        <v>290</v>
      </c>
      <c r="C8" s="92">
        <v>82500</v>
      </c>
      <c r="D8" s="92">
        <f t="shared" ref="D8:D9" si="2">C8*1.07</f>
        <v>88275</v>
      </c>
      <c r="E8" s="97" t="s">
        <v>13</v>
      </c>
      <c r="F8" s="116" t="s">
        <v>291</v>
      </c>
      <c r="G8" s="92">
        <f t="shared" si="0"/>
        <v>88275</v>
      </c>
      <c r="H8" s="89" t="str">
        <f t="shared" ref="H8:H9" si="3">F8</f>
        <v>ห้างหุ้นส่วนจำกัด เอกพิชัย แมนูแฟคเจอริ่ง</v>
      </c>
      <c r="I8" s="92">
        <f t="shared" si="1"/>
        <v>88275</v>
      </c>
      <c r="J8" s="134" t="s">
        <v>75</v>
      </c>
      <c r="K8" s="117" t="s">
        <v>278</v>
      </c>
      <c r="L8" s="111" t="s">
        <v>279</v>
      </c>
    </row>
    <row r="9" spans="1:18" ht="49.15" customHeight="1" x14ac:dyDescent="0.5">
      <c r="A9" s="115">
        <v>3</v>
      </c>
      <c r="B9" s="100" t="s">
        <v>289</v>
      </c>
      <c r="C9" s="92">
        <v>17785</v>
      </c>
      <c r="D9" s="92">
        <f t="shared" si="2"/>
        <v>19029.95</v>
      </c>
      <c r="E9" s="97" t="s">
        <v>13</v>
      </c>
      <c r="F9" s="120" t="s">
        <v>301</v>
      </c>
      <c r="G9" s="92">
        <f t="shared" si="0"/>
        <v>19029.95</v>
      </c>
      <c r="H9" s="89" t="str">
        <f t="shared" si="3"/>
        <v>บริษัท สยามโตชู จำกัด</v>
      </c>
      <c r="I9" s="92">
        <f t="shared" si="1"/>
        <v>19029.95</v>
      </c>
      <c r="J9" s="134" t="s">
        <v>75</v>
      </c>
      <c r="K9" s="117" t="s">
        <v>281</v>
      </c>
      <c r="L9" s="111" t="s">
        <v>280</v>
      </c>
    </row>
    <row r="10" spans="1:18" ht="66" customHeight="1" x14ac:dyDescent="0.5">
      <c r="A10" s="139">
        <v>4</v>
      </c>
      <c r="B10" s="143" t="s">
        <v>288</v>
      </c>
      <c r="C10" s="92">
        <v>19000</v>
      </c>
      <c r="D10" s="92">
        <f t="shared" ref="D10:D11" si="4">C10*1.07</f>
        <v>20330</v>
      </c>
      <c r="E10" s="97" t="s">
        <v>13</v>
      </c>
      <c r="F10" s="120" t="s">
        <v>286</v>
      </c>
      <c r="G10" s="92">
        <f t="shared" ref="G10:G11" si="5">D10</f>
        <v>20330</v>
      </c>
      <c r="H10" s="89" t="str">
        <f t="shared" ref="H10:H11" si="6">F10</f>
        <v>บริษัท สแตค คอนซัลติ้ง จำกัด</v>
      </c>
      <c r="I10" s="92">
        <f t="shared" ref="I10:I11" si="7">G10</f>
        <v>20330</v>
      </c>
      <c r="J10" s="134" t="s">
        <v>75</v>
      </c>
      <c r="K10" s="117" t="s">
        <v>282</v>
      </c>
      <c r="L10" s="111" t="s">
        <v>283</v>
      </c>
    </row>
    <row r="11" spans="1:18" ht="66" customHeight="1" x14ac:dyDescent="0.5">
      <c r="A11" s="139">
        <v>5</v>
      </c>
      <c r="B11" s="66" t="s">
        <v>287</v>
      </c>
      <c r="C11" s="92">
        <v>27000</v>
      </c>
      <c r="D11" s="92">
        <f t="shared" si="4"/>
        <v>28890</v>
      </c>
      <c r="E11" s="97" t="s">
        <v>13</v>
      </c>
      <c r="F11" s="116" t="s">
        <v>302</v>
      </c>
      <c r="G11" s="92">
        <f t="shared" si="5"/>
        <v>28890</v>
      </c>
      <c r="H11" s="89" t="str">
        <f t="shared" si="6"/>
        <v>บริษัท บีเอสไอ กรุ๊ป (ประเทศไทย) จำกัด</v>
      </c>
      <c r="I11" s="92">
        <f t="shared" si="7"/>
        <v>28890</v>
      </c>
      <c r="J11" s="134" t="s">
        <v>75</v>
      </c>
      <c r="K11" s="117" t="s">
        <v>284</v>
      </c>
      <c r="L11" s="111" t="s">
        <v>283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30FFF-FC19-4D7B-95B0-3811B818AD82}">
  <sheetPr>
    <tabColor theme="6" tint="0.39997558519241921"/>
  </sheetPr>
  <dimension ref="A1:R8"/>
  <sheetViews>
    <sheetView zoomScaleNormal="100" zoomScalePageLayoutView="90" workbookViewId="0">
      <selection activeCell="A2" sqref="A2:L2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300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293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41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40" t="s">
        <v>24</v>
      </c>
      <c r="O6" s="48" t="s">
        <v>101</v>
      </c>
    </row>
    <row r="7" spans="1:18" ht="62.45" customHeight="1" x14ac:dyDescent="0.5">
      <c r="A7" s="115">
        <v>1</v>
      </c>
      <c r="B7" s="66" t="s">
        <v>294</v>
      </c>
      <c r="C7" s="92">
        <v>52260</v>
      </c>
      <c r="D7" s="92">
        <f>C7*1.07</f>
        <v>55918.200000000004</v>
      </c>
      <c r="E7" s="97" t="s">
        <v>13</v>
      </c>
      <c r="F7" s="89" t="s">
        <v>295</v>
      </c>
      <c r="G7" s="92">
        <f t="shared" ref="G7:G8" si="0">D7</f>
        <v>55918.200000000004</v>
      </c>
      <c r="H7" s="89" t="str">
        <f>F7</f>
        <v xml:space="preserve">บริษัท สยามโตชู จำกัด </v>
      </c>
      <c r="I7" s="92">
        <f t="shared" ref="I7:I8" si="1">G7</f>
        <v>55918.200000000004</v>
      </c>
      <c r="J7" s="134" t="s">
        <v>75</v>
      </c>
      <c r="K7" s="117" t="s">
        <v>296</v>
      </c>
      <c r="L7" s="111" t="s">
        <v>297</v>
      </c>
      <c r="M7" s="85" t="s">
        <v>78</v>
      </c>
      <c r="N7" s="40" t="s">
        <v>100</v>
      </c>
      <c r="O7" s="40"/>
    </row>
    <row r="8" spans="1:18" ht="62.45" customHeight="1" x14ac:dyDescent="0.5">
      <c r="A8" s="115">
        <v>2</v>
      </c>
      <c r="B8" s="142" t="s">
        <v>298</v>
      </c>
      <c r="C8" s="92">
        <v>70000</v>
      </c>
      <c r="D8" s="92">
        <f>C8*1.07</f>
        <v>74900</v>
      </c>
      <c r="E8" s="97" t="s">
        <v>13</v>
      </c>
      <c r="F8" s="116" t="s">
        <v>35</v>
      </c>
      <c r="G8" s="92">
        <f t="shared" si="0"/>
        <v>74900</v>
      </c>
      <c r="H8" s="89" t="str">
        <f t="shared" ref="H8" si="2">F8</f>
        <v>บริษัท ยูเอชเอ็ม จำกัด</v>
      </c>
      <c r="I8" s="92">
        <f t="shared" si="1"/>
        <v>74900</v>
      </c>
      <c r="J8" s="134" t="s">
        <v>75</v>
      </c>
      <c r="K8" s="117" t="s">
        <v>299</v>
      </c>
      <c r="L8" s="111" t="s">
        <v>297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ECCB0-8E4D-4787-837B-38D6CFBEE0C2}">
  <sheetPr>
    <tabColor theme="6" tint="0.39997558519241921"/>
  </sheetPr>
  <dimension ref="A1:R22"/>
  <sheetViews>
    <sheetView topLeftCell="A4" zoomScaleNormal="100" zoomScalePageLayoutView="90" workbookViewId="0">
      <selection activeCell="D16" sqref="D16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320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303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45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44" t="s">
        <v>24</v>
      </c>
      <c r="O6" s="48" t="s">
        <v>101</v>
      </c>
    </row>
    <row r="7" spans="1:18" ht="45" customHeight="1" x14ac:dyDescent="0.5">
      <c r="A7" s="115">
        <v>1</v>
      </c>
      <c r="B7" s="151" t="s">
        <v>314</v>
      </c>
      <c r="C7" s="92">
        <v>52260</v>
      </c>
      <c r="D7" s="92">
        <f t="shared" ref="D7:D12" si="0">C7*1.07</f>
        <v>55918.200000000004</v>
      </c>
      <c r="E7" s="97" t="s">
        <v>13</v>
      </c>
      <c r="F7" s="89" t="s">
        <v>295</v>
      </c>
      <c r="G7" s="92">
        <f t="shared" ref="G7:G10" si="1">D7</f>
        <v>55918.200000000004</v>
      </c>
      <c r="H7" s="89" t="str">
        <f>F7</f>
        <v xml:space="preserve">บริษัท สยามโตชู จำกัด </v>
      </c>
      <c r="I7" s="92">
        <f t="shared" ref="I7:I12" si="2">G7</f>
        <v>55918.200000000004</v>
      </c>
      <c r="J7" s="134" t="s">
        <v>75</v>
      </c>
      <c r="K7" s="110" t="s">
        <v>306</v>
      </c>
      <c r="L7" s="111" t="s">
        <v>310</v>
      </c>
      <c r="M7" s="85" t="s">
        <v>78</v>
      </c>
      <c r="N7" s="40" t="s">
        <v>100</v>
      </c>
      <c r="O7" s="40"/>
    </row>
    <row r="8" spans="1:18" ht="45" customHeight="1" x14ac:dyDescent="0.5">
      <c r="A8" s="115">
        <v>2</v>
      </c>
      <c r="B8" s="151" t="s">
        <v>315</v>
      </c>
      <c r="C8" s="92">
        <v>70000</v>
      </c>
      <c r="D8" s="92">
        <f t="shared" si="0"/>
        <v>74900</v>
      </c>
      <c r="E8" s="97" t="s">
        <v>13</v>
      </c>
      <c r="F8" s="116" t="s">
        <v>35</v>
      </c>
      <c r="G8" s="92">
        <f t="shared" si="1"/>
        <v>74900</v>
      </c>
      <c r="H8" s="89" t="str">
        <f t="shared" ref="H8:H10" si="3">F8</f>
        <v>บริษัท ยูเอชเอ็ม จำกัด</v>
      </c>
      <c r="I8" s="92">
        <f t="shared" si="2"/>
        <v>74900</v>
      </c>
      <c r="J8" s="134" t="s">
        <v>75</v>
      </c>
      <c r="K8" s="110" t="s">
        <v>304</v>
      </c>
      <c r="L8" s="111" t="s">
        <v>311</v>
      </c>
    </row>
    <row r="9" spans="1:18" ht="45" customHeight="1" x14ac:dyDescent="0.5">
      <c r="A9" s="115">
        <v>3</v>
      </c>
      <c r="B9" s="152" t="s">
        <v>316</v>
      </c>
      <c r="C9" s="121">
        <v>69000</v>
      </c>
      <c r="D9" s="121">
        <f t="shared" si="0"/>
        <v>73830</v>
      </c>
      <c r="E9" s="97" t="s">
        <v>13</v>
      </c>
      <c r="F9" s="116" t="s">
        <v>272</v>
      </c>
      <c r="G9" s="92">
        <f t="shared" si="1"/>
        <v>73830</v>
      </c>
      <c r="H9" s="89" t="str">
        <f t="shared" si="3"/>
        <v>บริษัท เจแพท เอนจิเนียริ่ง แอนด์ เซอร์วิส จำกัด</v>
      </c>
      <c r="I9" s="92">
        <f t="shared" si="2"/>
        <v>73830</v>
      </c>
      <c r="J9" s="134" t="s">
        <v>75</v>
      </c>
      <c r="K9" s="110" t="s">
        <v>305</v>
      </c>
      <c r="L9" s="111" t="s">
        <v>311</v>
      </c>
    </row>
    <row r="10" spans="1:18" ht="62.45" customHeight="1" x14ac:dyDescent="0.5">
      <c r="A10" s="115">
        <v>4</v>
      </c>
      <c r="B10" s="151" t="s">
        <v>318</v>
      </c>
      <c r="C10" s="121">
        <v>284968</v>
      </c>
      <c r="D10" s="121">
        <f t="shared" si="0"/>
        <v>304915.76</v>
      </c>
      <c r="E10" s="97" t="s">
        <v>13</v>
      </c>
      <c r="F10" s="89" t="s">
        <v>200</v>
      </c>
      <c r="G10" s="92">
        <f t="shared" si="1"/>
        <v>304915.76</v>
      </c>
      <c r="H10" s="89" t="str">
        <f t="shared" si="3"/>
        <v>บริษัท ทีโอเอ เพ้นท์ (ประเทศไทย) จำกัด (มหาชน)</v>
      </c>
      <c r="I10" s="92">
        <f t="shared" si="2"/>
        <v>304915.76</v>
      </c>
      <c r="J10" s="134" t="s">
        <v>75</v>
      </c>
      <c r="K10" s="110" t="s">
        <v>307</v>
      </c>
      <c r="L10" s="111" t="s">
        <v>312</v>
      </c>
    </row>
    <row r="11" spans="1:18" ht="62.45" customHeight="1" x14ac:dyDescent="0.5">
      <c r="A11" s="115">
        <v>5</v>
      </c>
      <c r="B11" s="153" t="s">
        <v>317</v>
      </c>
      <c r="C11" s="121">
        <v>40250</v>
      </c>
      <c r="D11" s="125">
        <f t="shared" si="0"/>
        <v>43067.5</v>
      </c>
      <c r="E11" s="97" t="s">
        <v>13</v>
      </c>
      <c r="F11" s="101" t="s">
        <v>319</v>
      </c>
      <c r="G11" s="125">
        <f>D11</f>
        <v>43067.5</v>
      </c>
      <c r="H11" s="101" t="str">
        <f>F11</f>
        <v>บริษัท บี-ทรี เซอร์วิส แอนด์ เอ็นจิเนียริ่ง จำกัด</v>
      </c>
      <c r="I11" s="92">
        <f t="shared" si="2"/>
        <v>43067.5</v>
      </c>
      <c r="J11" s="134" t="s">
        <v>75</v>
      </c>
      <c r="K11" s="150" t="s">
        <v>308</v>
      </c>
      <c r="L11" s="111" t="s">
        <v>313</v>
      </c>
    </row>
    <row r="12" spans="1:18" ht="45" customHeight="1" x14ac:dyDescent="0.5">
      <c r="A12" s="115">
        <v>6</v>
      </c>
      <c r="B12" s="66" t="s">
        <v>221</v>
      </c>
      <c r="C12" s="121">
        <v>25760</v>
      </c>
      <c r="D12" s="121">
        <f t="shared" si="0"/>
        <v>27563.200000000001</v>
      </c>
      <c r="E12" s="97" t="s">
        <v>13</v>
      </c>
      <c r="F12" s="101" t="s">
        <v>180</v>
      </c>
      <c r="G12" s="125">
        <f>D12</f>
        <v>27563.200000000001</v>
      </c>
      <c r="H12" s="101" t="str">
        <f>F12</f>
        <v>ห้างหุ้นส่วนจำกัด ตรีอุดม</v>
      </c>
      <c r="I12" s="92">
        <f t="shared" si="2"/>
        <v>27563.200000000001</v>
      </c>
      <c r="J12" s="134" t="s">
        <v>75</v>
      </c>
      <c r="K12" s="110" t="s">
        <v>309</v>
      </c>
      <c r="L12" s="111" t="s">
        <v>313</v>
      </c>
    </row>
    <row r="13" spans="1:18" ht="21" customHeight="1" x14ac:dyDescent="0.5">
      <c r="K13" s="148"/>
    </row>
    <row r="14" spans="1:18" ht="21" customHeight="1" x14ac:dyDescent="0.5">
      <c r="K14" s="149"/>
    </row>
    <row r="15" spans="1:18" ht="21" customHeight="1" x14ac:dyDescent="0.5">
      <c r="K15" s="149"/>
    </row>
    <row r="16" spans="1:18" ht="21" customHeight="1" x14ac:dyDescent="0.5">
      <c r="K16" s="149"/>
    </row>
    <row r="17" spans="11:11" ht="21" customHeight="1" x14ac:dyDescent="0.5">
      <c r="K17" s="149"/>
    </row>
    <row r="18" spans="11:11" ht="21" customHeight="1" x14ac:dyDescent="0.5">
      <c r="K18" s="149"/>
    </row>
    <row r="19" spans="11:11" ht="21" customHeight="1" x14ac:dyDescent="0.5">
      <c r="K19" s="149"/>
    </row>
    <row r="20" spans="11:11" ht="21" customHeight="1" x14ac:dyDescent="0.5">
      <c r="K20" s="149"/>
    </row>
    <row r="21" spans="11:11" ht="21" customHeight="1" x14ac:dyDescent="0.5">
      <c r="K21" s="149"/>
    </row>
    <row r="22" spans="11:11" x14ac:dyDescent="0.5">
      <c r="K22" s="1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316AC-A8F9-4BF0-BA5C-8BB4CCAB324D}">
  <sheetPr>
    <tabColor theme="6" tint="0.39997558519241921"/>
  </sheetPr>
  <dimension ref="A1:R20"/>
  <sheetViews>
    <sheetView tabSelected="1" zoomScaleNormal="100" zoomScalePageLayoutView="90" workbookViewId="0">
      <selection activeCell="P8" sqref="P8"/>
    </sheetView>
  </sheetViews>
  <sheetFormatPr defaultColWidth="8.75" defaultRowHeight="21.75" x14ac:dyDescent="0.5"/>
  <cols>
    <col min="1" max="1" width="6.625" style="155" customWidth="1"/>
    <col min="2" max="2" width="23.625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321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322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147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146" t="s">
        <v>24</v>
      </c>
      <c r="O6" s="48" t="s">
        <v>101</v>
      </c>
    </row>
    <row r="7" spans="1:18" ht="61.15" customHeight="1" x14ac:dyDescent="0.5">
      <c r="A7" s="115">
        <v>1</v>
      </c>
      <c r="B7" s="100" t="s">
        <v>331</v>
      </c>
      <c r="C7" s="92">
        <v>61500</v>
      </c>
      <c r="D7" s="92">
        <f t="shared" ref="D7:D9" si="0">C7*1.07</f>
        <v>65805</v>
      </c>
      <c r="E7" s="97" t="s">
        <v>13</v>
      </c>
      <c r="F7" s="120" t="s">
        <v>197</v>
      </c>
      <c r="G7" s="92">
        <f t="shared" ref="G7:G10" si="1">D7</f>
        <v>65805</v>
      </c>
      <c r="H7" s="89" t="str">
        <f>F7</f>
        <v>บริษัท บิ๊ก คิว. จำกัด</v>
      </c>
      <c r="I7" s="92">
        <f t="shared" ref="I7:I11" si="2">G7</f>
        <v>65805</v>
      </c>
      <c r="J7" s="134" t="s">
        <v>75</v>
      </c>
      <c r="K7" s="110" t="s">
        <v>323</v>
      </c>
      <c r="L7" s="111" t="s">
        <v>327</v>
      </c>
      <c r="M7" s="85" t="s">
        <v>78</v>
      </c>
      <c r="N7" s="40" t="s">
        <v>100</v>
      </c>
      <c r="O7" s="40"/>
    </row>
    <row r="8" spans="1:18" ht="61.15" customHeight="1" x14ac:dyDescent="0.5">
      <c r="A8" s="115">
        <v>2</v>
      </c>
      <c r="B8" s="151" t="s">
        <v>332</v>
      </c>
      <c r="C8" s="92">
        <v>106824</v>
      </c>
      <c r="D8" s="92">
        <f t="shared" si="0"/>
        <v>114301.68000000001</v>
      </c>
      <c r="E8" s="97" t="s">
        <v>13</v>
      </c>
      <c r="F8" s="116" t="s">
        <v>203</v>
      </c>
      <c r="G8" s="92">
        <f t="shared" si="1"/>
        <v>114301.68000000001</v>
      </c>
      <c r="H8" s="89" t="str">
        <f t="shared" ref="H8:H11" si="3">F8</f>
        <v>บริษัท แอคเดอร์ จำกัด</v>
      </c>
      <c r="I8" s="92">
        <f t="shared" si="2"/>
        <v>114301.68000000001</v>
      </c>
      <c r="J8" s="134" t="s">
        <v>75</v>
      </c>
      <c r="K8" s="110" t="s">
        <v>324</v>
      </c>
      <c r="L8" s="111" t="s">
        <v>328</v>
      </c>
    </row>
    <row r="9" spans="1:18" ht="61.15" customHeight="1" x14ac:dyDescent="0.5">
      <c r="A9" s="115">
        <v>3</v>
      </c>
      <c r="B9" s="154" t="s">
        <v>333</v>
      </c>
      <c r="C9" s="121">
        <v>235500</v>
      </c>
      <c r="D9" s="121">
        <f t="shared" si="0"/>
        <v>251985.00000000003</v>
      </c>
      <c r="E9" s="97" t="s">
        <v>13</v>
      </c>
      <c r="F9" s="116" t="s">
        <v>261</v>
      </c>
      <c r="G9" s="92">
        <f t="shared" si="1"/>
        <v>251985.00000000003</v>
      </c>
      <c r="H9" s="89" t="str">
        <f t="shared" si="3"/>
        <v>บริษัท จินดาสุขคอมเมอร์เชียล (1980) จำกัด</v>
      </c>
      <c r="I9" s="92">
        <f t="shared" si="2"/>
        <v>251985.00000000003</v>
      </c>
      <c r="J9" s="134" t="s">
        <v>75</v>
      </c>
      <c r="K9" s="110" t="s">
        <v>325</v>
      </c>
      <c r="L9" s="111" t="s">
        <v>329</v>
      </c>
    </row>
    <row r="10" spans="1:18" ht="23.45" customHeight="1" x14ac:dyDescent="0.5">
      <c r="A10" s="115">
        <v>4</v>
      </c>
      <c r="B10" s="151" t="s">
        <v>334</v>
      </c>
      <c r="C10" s="121">
        <v>15500</v>
      </c>
      <c r="D10" s="121">
        <v>15500</v>
      </c>
      <c r="E10" s="97" t="s">
        <v>13</v>
      </c>
      <c r="F10" s="116" t="s">
        <v>157</v>
      </c>
      <c r="G10" s="92">
        <f t="shared" si="1"/>
        <v>15500</v>
      </c>
      <c r="H10" s="89" t="str">
        <f t="shared" si="3"/>
        <v>นายกัณณ์ เครือพงศ์ศักดิ์</v>
      </c>
      <c r="I10" s="92">
        <f t="shared" si="2"/>
        <v>15500</v>
      </c>
      <c r="J10" s="134" t="s">
        <v>75</v>
      </c>
      <c r="K10" s="110" t="s">
        <v>326</v>
      </c>
      <c r="L10" s="111" t="s">
        <v>330</v>
      </c>
    </row>
    <row r="11" spans="1:18" ht="45" customHeight="1" x14ac:dyDescent="0.5">
      <c r="A11" s="139">
        <v>5</v>
      </c>
      <c r="B11" s="156" t="s">
        <v>337</v>
      </c>
      <c r="C11" s="121">
        <v>93443</v>
      </c>
      <c r="D11" s="121">
        <f t="shared" ref="D11" si="4">C11*1.07</f>
        <v>99984.010000000009</v>
      </c>
      <c r="E11" s="97" t="s">
        <v>13</v>
      </c>
      <c r="F11" s="116" t="s">
        <v>338</v>
      </c>
      <c r="G11" s="92">
        <f>93000*1.07</f>
        <v>99510</v>
      </c>
      <c r="H11" s="89" t="str">
        <f t="shared" si="3"/>
        <v>ห้างหุ้นส่วนจำกัด เมตทวีชัย (สำนักงานใหญ่)</v>
      </c>
      <c r="I11" s="92">
        <f t="shared" si="2"/>
        <v>99510</v>
      </c>
      <c r="J11" s="134" t="s">
        <v>75</v>
      </c>
      <c r="K11" s="110" t="s">
        <v>339</v>
      </c>
      <c r="L11" s="111" t="s">
        <v>340</v>
      </c>
    </row>
    <row r="12" spans="1:18" ht="45" customHeight="1" x14ac:dyDescent="0.5">
      <c r="A12" s="139">
        <v>6</v>
      </c>
      <c r="B12" s="101" t="s">
        <v>335</v>
      </c>
      <c r="C12" s="121">
        <v>21000</v>
      </c>
      <c r="D12" s="121">
        <v>21000</v>
      </c>
      <c r="E12" s="97" t="s">
        <v>13</v>
      </c>
      <c r="F12" s="116" t="s">
        <v>336</v>
      </c>
      <c r="G12" s="92">
        <f t="shared" ref="G12" si="5">D12</f>
        <v>21000</v>
      </c>
      <c r="H12" s="89" t="str">
        <f t="shared" ref="H12" si="6">F12</f>
        <v>นายวัลลภ เปรมฤทธิ์</v>
      </c>
      <c r="I12" s="92">
        <f t="shared" ref="I12" si="7">G12</f>
        <v>21000</v>
      </c>
      <c r="J12" s="134" t="s">
        <v>75</v>
      </c>
      <c r="K12" s="110" t="s">
        <v>341</v>
      </c>
      <c r="L12" s="111" t="s">
        <v>340</v>
      </c>
    </row>
    <row r="13" spans="1:18" ht="21" customHeight="1" x14ac:dyDescent="0.5">
      <c r="K13" s="149"/>
    </row>
    <row r="14" spans="1:18" ht="21" customHeight="1" x14ac:dyDescent="0.5">
      <c r="K14" s="149"/>
    </row>
    <row r="15" spans="1:18" ht="21" customHeight="1" x14ac:dyDescent="0.5">
      <c r="K15" s="149"/>
    </row>
    <row r="16" spans="1:18" ht="21" customHeight="1" x14ac:dyDescent="0.5">
      <c r="K16" s="149"/>
    </row>
    <row r="17" spans="11:11" ht="21" customHeight="1" x14ac:dyDescent="0.5">
      <c r="K17" s="149"/>
    </row>
    <row r="18" spans="11:11" ht="21" customHeight="1" x14ac:dyDescent="0.5">
      <c r="K18" s="149"/>
    </row>
    <row r="19" spans="11:11" ht="21" customHeight="1" x14ac:dyDescent="0.5">
      <c r="K19" s="149"/>
    </row>
    <row r="20" spans="11:11" x14ac:dyDescent="0.5">
      <c r="K20" s="148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R21"/>
  <sheetViews>
    <sheetView topLeftCell="A10" zoomScale="80" zoomScaleNormal="100" workbookViewId="0">
      <selection activeCell="C6" sqref="C6:C7"/>
    </sheetView>
  </sheetViews>
  <sheetFormatPr defaultColWidth="8.75" defaultRowHeight="18" x14ac:dyDescent="0.25"/>
  <cols>
    <col min="1" max="1" width="8.75" style="10"/>
    <col min="2" max="2" width="39.25" style="10" customWidth="1"/>
    <col min="3" max="3" width="12.25" style="10" customWidth="1"/>
    <col min="4" max="4" width="11.625" style="10" customWidth="1"/>
    <col min="5" max="5" width="12.25" style="10" customWidth="1"/>
    <col min="6" max="6" width="39" style="10" customWidth="1"/>
    <col min="7" max="7" width="12.625" style="10" customWidth="1"/>
    <col min="8" max="8" width="30.875" style="10" bestFit="1" customWidth="1"/>
    <col min="9" max="9" width="13.625" style="10" customWidth="1"/>
    <col min="10" max="10" width="14.5" style="10" customWidth="1"/>
    <col min="11" max="11" width="12.875" style="10" customWidth="1"/>
    <col min="12" max="12" width="12.25" style="10" customWidth="1"/>
    <col min="13" max="13" width="26.5" style="10" customWidth="1"/>
    <col min="14" max="15" width="8.75" style="10" customWidth="1"/>
    <col min="16" max="16" width="30" style="10" bestFit="1" customWidth="1"/>
    <col min="17" max="17" width="8.75" style="10"/>
    <col min="18" max="18" width="18" style="10" bestFit="1" customWidth="1"/>
    <col min="19" max="16384" width="8.75" style="10"/>
  </cols>
  <sheetData>
    <row r="1" spans="1:18" ht="18.75" x14ac:dyDescent="0.25">
      <c r="A1" s="172" t="s">
        <v>73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35" t="s">
        <v>72</v>
      </c>
      <c r="M1" s="35"/>
      <c r="N1" s="35"/>
      <c r="O1" s="35"/>
      <c r="P1" s="35"/>
      <c r="Q1" s="35"/>
      <c r="R1" s="35"/>
    </row>
    <row r="2" spans="1:18" ht="18.75" x14ac:dyDescent="0.25">
      <c r="A2" s="172" t="s">
        <v>70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35"/>
      <c r="N2" s="35"/>
      <c r="O2" s="35"/>
      <c r="P2" s="35"/>
      <c r="Q2" s="35"/>
      <c r="R2" s="35"/>
    </row>
    <row r="3" spans="1:18" ht="18.75" x14ac:dyDescent="0.25">
      <c r="A3" s="172" t="s">
        <v>71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35"/>
      <c r="N3" s="35"/>
      <c r="O3" s="35"/>
      <c r="P3" s="35"/>
      <c r="Q3" s="35"/>
      <c r="R3" s="35"/>
    </row>
    <row r="6" spans="1:18" s="9" customFormat="1" ht="36.6" customHeight="1" x14ac:dyDescent="0.2">
      <c r="A6" s="173" t="s">
        <v>1</v>
      </c>
      <c r="B6" s="173" t="s">
        <v>2</v>
      </c>
      <c r="C6" s="169" t="s">
        <v>22</v>
      </c>
      <c r="D6" s="169" t="s">
        <v>3</v>
      </c>
      <c r="E6" s="174" t="s">
        <v>4</v>
      </c>
      <c r="F6" s="175" t="s">
        <v>5</v>
      </c>
      <c r="G6" s="175"/>
      <c r="H6" s="169" t="s">
        <v>6</v>
      </c>
      <c r="I6" s="169"/>
      <c r="J6" s="169" t="s">
        <v>7</v>
      </c>
      <c r="K6" s="169" t="s">
        <v>8</v>
      </c>
      <c r="L6" s="169"/>
      <c r="M6" s="176" t="s">
        <v>62</v>
      </c>
      <c r="N6" s="170" t="s">
        <v>23</v>
      </c>
      <c r="O6" s="171"/>
    </row>
    <row r="7" spans="1:18" s="9" customFormat="1" ht="56.25" x14ac:dyDescent="0.2">
      <c r="A7" s="173"/>
      <c r="B7" s="173"/>
      <c r="C7" s="169"/>
      <c r="D7" s="169"/>
      <c r="E7" s="174"/>
      <c r="F7" s="37" t="s">
        <v>9</v>
      </c>
      <c r="G7" s="36" t="s">
        <v>15</v>
      </c>
      <c r="H7" s="36" t="s">
        <v>10</v>
      </c>
      <c r="I7" s="36" t="s">
        <v>11</v>
      </c>
      <c r="J7" s="169"/>
      <c r="K7" s="169"/>
      <c r="L7" s="169"/>
      <c r="M7" s="176"/>
      <c r="N7" s="38" t="s">
        <v>24</v>
      </c>
      <c r="O7" s="31" t="s">
        <v>25</v>
      </c>
    </row>
    <row r="8" spans="1:18" s="20" customFormat="1" ht="37.5" x14ac:dyDescent="0.2">
      <c r="A8" s="12">
        <v>1</v>
      </c>
      <c r="B8" s="21" t="s">
        <v>33</v>
      </c>
      <c r="C8" s="14">
        <v>3390000</v>
      </c>
      <c r="D8" s="14">
        <v>3627202.63</v>
      </c>
      <c r="E8" s="15" t="s">
        <v>21</v>
      </c>
      <c r="F8" s="16" t="s">
        <v>34</v>
      </c>
      <c r="G8" s="17">
        <v>3590701.72</v>
      </c>
      <c r="H8" s="16" t="s">
        <v>35</v>
      </c>
      <c r="I8" s="17">
        <v>3590701.72</v>
      </c>
      <c r="J8" s="18" t="s">
        <v>32</v>
      </c>
      <c r="K8" s="19">
        <v>44470</v>
      </c>
      <c r="L8" s="25">
        <v>3300050725</v>
      </c>
      <c r="M8" s="32" t="s">
        <v>28</v>
      </c>
      <c r="N8" s="32"/>
      <c r="O8" s="33" t="s">
        <v>31</v>
      </c>
      <c r="R8" s="27"/>
    </row>
    <row r="9" spans="1:18" s="20" customFormat="1" ht="93.75" x14ac:dyDescent="0.2">
      <c r="A9" s="12">
        <v>2</v>
      </c>
      <c r="B9" s="21" t="s">
        <v>46</v>
      </c>
      <c r="C9" s="14">
        <v>691588.79</v>
      </c>
      <c r="D9" s="17">
        <v>693120</v>
      </c>
      <c r="E9" s="15" t="s">
        <v>21</v>
      </c>
      <c r="F9" s="22" t="s">
        <v>58</v>
      </c>
      <c r="G9" s="30" t="s">
        <v>41</v>
      </c>
      <c r="H9" s="16" t="s">
        <v>60</v>
      </c>
      <c r="I9" s="17">
        <v>540000</v>
      </c>
      <c r="J9" s="18" t="s">
        <v>32</v>
      </c>
      <c r="K9" s="19">
        <v>44497</v>
      </c>
      <c r="L9" s="25">
        <v>3300051392</v>
      </c>
      <c r="M9" s="32" t="s">
        <v>30</v>
      </c>
      <c r="N9" s="33" t="s">
        <v>31</v>
      </c>
      <c r="O9" s="32"/>
    </row>
    <row r="10" spans="1:18" s="20" customFormat="1" ht="112.15" customHeight="1" x14ac:dyDescent="0.2">
      <c r="A10" s="12">
        <v>3</v>
      </c>
      <c r="B10" s="21" t="s">
        <v>61</v>
      </c>
      <c r="C10" s="14">
        <v>2990654.21</v>
      </c>
      <c r="D10" s="14">
        <v>2949012</v>
      </c>
      <c r="E10" s="15" t="s">
        <v>21</v>
      </c>
      <c r="F10" s="16" t="s">
        <v>36</v>
      </c>
      <c r="G10" s="17">
        <v>2440000</v>
      </c>
      <c r="H10" s="16" t="s">
        <v>37</v>
      </c>
      <c r="I10" s="17">
        <v>2440000</v>
      </c>
      <c r="J10" s="18" t="s">
        <v>32</v>
      </c>
      <c r="K10" s="19">
        <v>44498</v>
      </c>
      <c r="L10" s="25">
        <v>3300051420</v>
      </c>
      <c r="M10" s="34" t="s">
        <v>63</v>
      </c>
      <c r="N10" s="33" t="s">
        <v>31</v>
      </c>
      <c r="O10" s="33"/>
      <c r="R10" s="27"/>
    </row>
    <row r="11" spans="1:18" s="20" customFormat="1" ht="56.25" x14ac:dyDescent="0.2">
      <c r="A11" s="12">
        <v>4</v>
      </c>
      <c r="B11" s="21" t="s">
        <v>44</v>
      </c>
      <c r="C11" s="14">
        <v>18691588.789999999</v>
      </c>
      <c r="D11" s="14">
        <v>19755144</v>
      </c>
      <c r="E11" s="15" t="s">
        <v>21</v>
      </c>
      <c r="F11" s="22" t="s">
        <v>38</v>
      </c>
      <c r="G11" s="30" t="s">
        <v>39</v>
      </c>
      <c r="H11" s="16" t="s">
        <v>40</v>
      </c>
      <c r="I11" s="17">
        <v>19700000</v>
      </c>
      <c r="J11" s="18" t="s">
        <v>32</v>
      </c>
      <c r="K11" s="19">
        <v>44498</v>
      </c>
      <c r="L11" s="25">
        <v>3300051423</v>
      </c>
      <c r="M11" s="32" t="s">
        <v>29</v>
      </c>
      <c r="N11" s="33" t="s">
        <v>31</v>
      </c>
      <c r="O11" s="33"/>
      <c r="R11" s="27"/>
    </row>
    <row r="12" spans="1:18" s="20" customFormat="1" ht="56.25" x14ac:dyDescent="0.2">
      <c r="A12" s="12">
        <v>5</v>
      </c>
      <c r="B12" s="21" t="s">
        <v>45</v>
      </c>
      <c r="C12" s="14">
        <v>2800000</v>
      </c>
      <c r="D12" s="14">
        <v>2994777</v>
      </c>
      <c r="E12" s="15" t="s">
        <v>42</v>
      </c>
      <c r="F12" s="22" t="s">
        <v>59</v>
      </c>
      <c r="G12" s="30" t="s">
        <v>43</v>
      </c>
      <c r="H12" s="16" t="s">
        <v>40</v>
      </c>
      <c r="I12" s="17">
        <v>2985000</v>
      </c>
      <c r="J12" s="18" t="s">
        <v>32</v>
      </c>
      <c r="K12" s="19">
        <v>44470</v>
      </c>
      <c r="L12" s="25">
        <v>3300050806</v>
      </c>
      <c r="M12" s="32" t="s">
        <v>29</v>
      </c>
      <c r="N12" s="33" t="s">
        <v>31</v>
      </c>
      <c r="O12" s="33"/>
    </row>
    <row r="13" spans="1:18" s="24" customFormat="1" ht="56.25" x14ac:dyDescent="0.2">
      <c r="A13" s="12">
        <v>6</v>
      </c>
      <c r="B13" s="21" t="s">
        <v>47</v>
      </c>
      <c r="C13" s="14">
        <v>467267.29</v>
      </c>
      <c r="D13" s="14">
        <v>499976</v>
      </c>
      <c r="E13" s="15" t="s">
        <v>13</v>
      </c>
      <c r="F13" s="16" t="s">
        <v>48</v>
      </c>
      <c r="G13" s="17">
        <v>485169</v>
      </c>
      <c r="H13" s="16" t="s">
        <v>48</v>
      </c>
      <c r="I13" s="17">
        <v>485169</v>
      </c>
      <c r="J13" s="18" t="s">
        <v>20</v>
      </c>
      <c r="K13" s="19">
        <v>44489</v>
      </c>
      <c r="L13" s="25">
        <v>3300051240</v>
      </c>
      <c r="M13" s="32" t="s">
        <v>27</v>
      </c>
      <c r="N13" s="33" t="s">
        <v>31</v>
      </c>
      <c r="O13" s="33"/>
      <c r="P13" s="20"/>
    </row>
    <row r="14" spans="1:18" s="24" customFormat="1" ht="56.25" x14ac:dyDescent="0.2">
      <c r="A14" s="12">
        <v>7</v>
      </c>
      <c r="B14" s="21" t="s">
        <v>49</v>
      </c>
      <c r="C14" s="14">
        <v>340663.55</v>
      </c>
      <c r="D14" s="14">
        <v>364510</v>
      </c>
      <c r="E14" s="15" t="s">
        <v>13</v>
      </c>
      <c r="F14" s="16" t="s">
        <v>50</v>
      </c>
      <c r="G14" s="17">
        <v>353838</v>
      </c>
      <c r="H14" s="16" t="s">
        <v>50</v>
      </c>
      <c r="I14" s="17">
        <v>353838</v>
      </c>
      <c r="J14" s="18" t="s">
        <v>20</v>
      </c>
      <c r="K14" s="19">
        <v>44489</v>
      </c>
      <c r="L14" s="25">
        <v>3300051236</v>
      </c>
      <c r="M14" s="32" t="s">
        <v>27</v>
      </c>
      <c r="N14" s="33" t="s">
        <v>31</v>
      </c>
      <c r="O14" s="33"/>
      <c r="P14" s="20"/>
      <c r="R14" s="28"/>
    </row>
    <row r="15" spans="1:18" s="24" customFormat="1" ht="37.5" x14ac:dyDescent="0.2">
      <c r="A15" s="12">
        <v>8</v>
      </c>
      <c r="B15" s="21" t="s">
        <v>57</v>
      </c>
      <c r="C15" s="14">
        <v>5400</v>
      </c>
      <c r="D15" s="14">
        <v>5617.5</v>
      </c>
      <c r="E15" s="15" t="s">
        <v>13</v>
      </c>
      <c r="F15" s="13" t="s">
        <v>51</v>
      </c>
      <c r="G15" s="17">
        <v>5617.5</v>
      </c>
      <c r="H15" s="13" t="s">
        <v>51</v>
      </c>
      <c r="I15" s="17">
        <v>5617.5</v>
      </c>
      <c r="J15" s="18" t="s">
        <v>20</v>
      </c>
      <c r="K15" s="19">
        <v>44489</v>
      </c>
      <c r="L15" s="25">
        <v>3300051232</v>
      </c>
      <c r="M15" s="32" t="s">
        <v>26</v>
      </c>
      <c r="N15" s="33" t="s">
        <v>31</v>
      </c>
      <c r="O15" s="33"/>
      <c r="P15" s="20"/>
      <c r="R15" s="28"/>
    </row>
    <row r="16" spans="1:18" s="24" customFormat="1" ht="37.5" x14ac:dyDescent="0.2">
      <c r="A16" s="12">
        <v>9</v>
      </c>
      <c r="B16" s="21" t="s">
        <v>54</v>
      </c>
      <c r="C16" s="14">
        <v>7000</v>
      </c>
      <c r="D16" s="14">
        <v>5243</v>
      </c>
      <c r="E16" s="15" t="s">
        <v>13</v>
      </c>
      <c r="F16" s="13" t="s">
        <v>51</v>
      </c>
      <c r="G16" s="17">
        <v>5243</v>
      </c>
      <c r="H16" s="13" t="s">
        <v>51</v>
      </c>
      <c r="I16" s="17">
        <v>5243</v>
      </c>
      <c r="J16" s="18" t="s">
        <v>20</v>
      </c>
      <c r="K16" s="19">
        <v>44489</v>
      </c>
      <c r="L16" s="25">
        <v>3300051230</v>
      </c>
      <c r="M16" s="32" t="s">
        <v>26</v>
      </c>
      <c r="N16" s="33" t="s">
        <v>31</v>
      </c>
      <c r="O16" s="33"/>
      <c r="P16" s="20"/>
    </row>
    <row r="17" spans="1:18" s="24" customFormat="1" ht="37.5" x14ac:dyDescent="0.2">
      <c r="A17" s="12">
        <v>10</v>
      </c>
      <c r="B17" s="21" t="s">
        <v>55</v>
      </c>
      <c r="C17" s="14">
        <v>22500</v>
      </c>
      <c r="D17" s="14">
        <v>17334</v>
      </c>
      <c r="E17" s="15" t="s">
        <v>13</v>
      </c>
      <c r="F17" s="13" t="s">
        <v>52</v>
      </c>
      <c r="G17" s="17">
        <v>17334</v>
      </c>
      <c r="H17" s="13" t="s">
        <v>52</v>
      </c>
      <c r="I17" s="17">
        <v>17334</v>
      </c>
      <c r="J17" s="18" t="s">
        <v>20</v>
      </c>
      <c r="K17" s="19">
        <v>44494</v>
      </c>
      <c r="L17" s="25">
        <v>3300051302</v>
      </c>
      <c r="M17" s="32" t="s">
        <v>26</v>
      </c>
      <c r="N17" s="33" t="s">
        <v>31</v>
      </c>
      <c r="O17" s="33"/>
      <c r="P17" s="20"/>
    </row>
    <row r="18" spans="1:18" s="24" customFormat="1" ht="93.75" x14ac:dyDescent="0.2">
      <c r="A18" s="23">
        <v>11</v>
      </c>
      <c r="B18" s="21" t="s">
        <v>56</v>
      </c>
      <c r="C18" s="14">
        <v>216745.79</v>
      </c>
      <c r="D18" s="14">
        <v>231918</v>
      </c>
      <c r="E18" s="15" t="s">
        <v>13</v>
      </c>
      <c r="F18" s="13" t="s">
        <v>53</v>
      </c>
      <c r="G18" s="17">
        <v>225198</v>
      </c>
      <c r="H18" s="13" t="s">
        <v>53</v>
      </c>
      <c r="I18" s="17">
        <v>225198</v>
      </c>
      <c r="J18" s="18" t="s">
        <v>20</v>
      </c>
      <c r="K18" s="19">
        <v>44495</v>
      </c>
      <c r="L18" s="25">
        <v>3300051335</v>
      </c>
      <c r="M18" s="32" t="s">
        <v>27</v>
      </c>
      <c r="N18" s="33" t="s">
        <v>31</v>
      </c>
      <c r="O18" s="33"/>
      <c r="R18" s="28"/>
    </row>
    <row r="19" spans="1:18" ht="18.75" x14ac:dyDescent="0.25">
      <c r="C19" s="29"/>
      <c r="G19" s="11"/>
      <c r="I19" s="11"/>
      <c r="R19" s="26"/>
    </row>
    <row r="21" spans="1:18" x14ac:dyDescent="0.25">
      <c r="C21" s="26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39997558519241921"/>
  </sheetPr>
  <dimension ref="A1:R17"/>
  <sheetViews>
    <sheetView topLeftCell="F13" zoomScaleNormal="100" zoomScalePageLayoutView="90" workbookViewId="0">
      <selection activeCell="M8" sqref="M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1" t="s">
        <v>129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8" s="44" customFormat="1" x14ac:dyDescent="0.2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41"/>
      <c r="Q2" s="41"/>
    </row>
    <row r="5" spans="1:18" s="44" customFormat="1" ht="36.6" customHeight="1" x14ac:dyDescent="0.2">
      <c r="A5" s="162" t="s">
        <v>1</v>
      </c>
      <c r="B5" s="162" t="s">
        <v>2</v>
      </c>
      <c r="C5" s="157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57"/>
      <c r="D6" s="157"/>
      <c r="E6" s="163"/>
      <c r="F6" s="46" t="s">
        <v>9</v>
      </c>
      <c r="G6" s="62" t="s">
        <v>15</v>
      </c>
      <c r="H6" s="62" t="s">
        <v>10</v>
      </c>
      <c r="I6" s="62" t="s">
        <v>11</v>
      </c>
      <c r="J6" s="157"/>
      <c r="K6" s="157"/>
      <c r="L6" s="157"/>
      <c r="M6" s="158"/>
      <c r="N6" s="47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5" t="s">
        <v>102</v>
      </c>
      <c r="C7" s="51">
        <v>16000</v>
      </c>
      <c r="D7" s="51">
        <v>16000</v>
      </c>
      <c r="E7" s="39" t="s">
        <v>13</v>
      </c>
      <c r="F7" s="52" t="s">
        <v>115</v>
      </c>
      <c r="G7" s="53">
        <f>D7</f>
        <v>16000</v>
      </c>
      <c r="H7" s="52" t="str">
        <f>F7</f>
        <v>บ. วิน วิน 25 โซลูชั่น จำกัด</v>
      </c>
      <c r="I7" s="53">
        <f>G7</f>
        <v>16000</v>
      </c>
      <c r="J7" s="54" t="s">
        <v>75</v>
      </c>
      <c r="K7" s="55" t="s">
        <v>116</v>
      </c>
      <c r="L7" s="56" t="s">
        <v>111</v>
      </c>
      <c r="M7" s="57" t="s">
        <v>78</v>
      </c>
      <c r="N7" s="75" t="s">
        <v>31</v>
      </c>
      <c r="O7" s="40"/>
      <c r="R7" s="58"/>
    </row>
    <row r="8" spans="1:18" s="44" customFormat="1" ht="46.5" customHeight="1" x14ac:dyDescent="0.2">
      <c r="A8" s="49">
        <v>2</v>
      </c>
      <c r="B8" s="67" t="s">
        <v>104</v>
      </c>
      <c r="C8" s="51">
        <v>360000</v>
      </c>
      <c r="D8" s="51">
        <v>360000</v>
      </c>
      <c r="E8" s="39" t="s">
        <v>13</v>
      </c>
      <c r="F8" s="52" t="s">
        <v>117</v>
      </c>
      <c r="G8" s="53">
        <f t="shared" ref="G8:G14" si="0">D8</f>
        <v>360000</v>
      </c>
      <c r="H8" s="52" t="str">
        <f t="shared" ref="H8:H14" si="1">F8</f>
        <v>บ. สมาร์ทเทคนิค จำกัด</v>
      </c>
      <c r="I8" s="53">
        <f t="shared" ref="I8:I14" si="2">G8</f>
        <v>360000</v>
      </c>
      <c r="J8" s="54" t="s">
        <v>75</v>
      </c>
      <c r="K8" s="55" t="s">
        <v>120</v>
      </c>
      <c r="L8" s="56" t="s">
        <v>111</v>
      </c>
      <c r="M8" s="57" t="s">
        <v>80</v>
      </c>
      <c r="N8" s="40"/>
      <c r="O8" s="75" t="s">
        <v>31</v>
      </c>
      <c r="R8" s="58"/>
    </row>
    <row r="9" spans="1:18" s="44" customFormat="1" ht="46.5" customHeight="1" x14ac:dyDescent="0.2">
      <c r="A9" s="49">
        <v>3</v>
      </c>
      <c r="B9" s="66" t="s">
        <v>103</v>
      </c>
      <c r="C9" s="51">
        <v>80000</v>
      </c>
      <c r="D9" s="53">
        <v>80000</v>
      </c>
      <c r="E9" s="39" t="s">
        <v>13</v>
      </c>
      <c r="F9" s="52" t="s">
        <v>109</v>
      </c>
      <c r="G9" s="53">
        <f t="shared" si="0"/>
        <v>80000</v>
      </c>
      <c r="H9" s="52" t="str">
        <f t="shared" ref="H9:H10" si="3">F9</f>
        <v>บ. ยูเอชเอ็ม จำกัด</v>
      </c>
      <c r="I9" s="53">
        <f t="shared" si="2"/>
        <v>80000</v>
      </c>
      <c r="J9" s="54" t="s">
        <v>75</v>
      </c>
      <c r="K9" s="55" t="s">
        <v>110</v>
      </c>
      <c r="L9" s="56" t="s">
        <v>111</v>
      </c>
      <c r="M9" s="57" t="s">
        <v>112</v>
      </c>
      <c r="N9" s="40"/>
      <c r="O9" s="75" t="s">
        <v>31</v>
      </c>
    </row>
    <row r="10" spans="1:18" s="44" customFormat="1" ht="46.5" customHeight="1" x14ac:dyDescent="0.2">
      <c r="A10" s="49">
        <v>4</v>
      </c>
      <c r="B10" s="64" t="s">
        <v>106</v>
      </c>
      <c r="C10" s="51">
        <v>140000</v>
      </c>
      <c r="D10" s="51">
        <v>140000</v>
      </c>
      <c r="E10" s="39" t="s">
        <v>13</v>
      </c>
      <c r="F10" s="52" t="s">
        <v>113</v>
      </c>
      <c r="G10" s="53">
        <f t="shared" si="0"/>
        <v>140000</v>
      </c>
      <c r="H10" s="52" t="str">
        <f t="shared" si="3"/>
        <v>บ. เจนบรรเจิด จำกัด</v>
      </c>
      <c r="I10" s="53">
        <f t="shared" si="2"/>
        <v>140000</v>
      </c>
      <c r="J10" s="54" t="s">
        <v>75</v>
      </c>
      <c r="K10" s="55" t="s">
        <v>114</v>
      </c>
      <c r="L10" s="56" t="s">
        <v>118</v>
      </c>
      <c r="M10" s="57" t="s">
        <v>80</v>
      </c>
      <c r="N10" s="40"/>
      <c r="O10" s="75" t="s">
        <v>31</v>
      </c>
    </row>
    <row r="11" spans="1:18" s="44" customFormat="1" ht="46.5" customHeight="1" x14ac:dyDescent="0.2">
      <c r="A11" s="49">
        <v>5</v>
      </c>
      <c r="B11" s="63" t="s">
        <v>105</v>
      </c>
      <c r="C11" s="51">
        <v>280000</v>
      </c>
      <c r="D11" s="51">
        <v>280000</v>
      </c>
      <c r="E11" s="39" t="s">
        <v>13</v>
      </c>
      <c r="F11" s="52" t="s">
        <v>86</v>
      </c>
      <c r="G11" s="53">
        <f t="shared" si="0"/>
        <v>280000</v>
      </c>
      <c r="H11" s="52" t="str">
        <f t="shared" si="1"/>
        <v>บ. เอสวีอาร์ เอ็นจิเนียริ่งแอนด์ซัพพลาย จำกัด</v>
      </c>
      <c r="I11" s="53">
        <f t="shared" si="2"/>
        <v>280000</v>
      </c>
      <c r="J11" s="54" t="s">
        <v>75</v>
      </c>
      <c r="K11" s="55" t="s">
        <v>121</v>
      </c>
      <c r="L11" s="56" t="s">
        <v>118</v>
      </c>
      <c r="M11" s="57" t="s">
        <v>80</v>
      </c>
      <c r="N11" s="75" t="s">
        <v>31</v>
      </c>
      <c r="O11" s="40"/>
      <c r="R11" s="58"/>
    </row>
    <row r="12" spans="1:18" s="44" customFormat="1" ht="46.5" customHeight="1" x14ac:dyDescent="0.2">
      <c r="A12" s="49">
        <v>6</v>
      </c>
      <c r="B12" s="63" t="s">
        <v>107</v>
      </c>
      <c r="C12" s="51">
        <v>420000</v>
      </c>
      <c r="D12" s="51">
        <v>420000</v>
      </c>
      <c r="E12" s="39" t="s">
        <v>13</v>
      </c>
      <c r="F12" s="52" t="s">
        <v>86</v>
      </c>
      <c r="G12" s="53">
        <f t="shared" si="0"/>
        <v>420000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2"/>
        <v>420000</v>
      </c>
      <c r="J12" s="54" t="s">
        <v>75</v>
      </c>
      <c r="K12" s="55" t="s">
        <v>122</v>
      </c>
      <c r="L12" s="56" t="s">
        <v>119</v>
      </c>
      <c r="M12" s="57" t="s">
        <v>80</v>
      </c>
      <c r="N12" s="75" t="s">
        <v>31</v>
      </c>
      <c r="O12" s="40"/>
    </row>
    <row r="13" spans="1:18" s="44" customFormat="1" ht="46.5" customHeight="1" x14ac:dyDescent="0.2">
      <c r="A13" s="49">
        <v>7</v>
      </c>
      <c r="B13" s="50" t="s">
        <v>108</v>
      </c>
      <c r="C13" s="51">
        <v>89750</v>
      </c>
      <c r="D13" s="51">
        <v>89750</v>
      </c>
      <c r="E13" s="39" t="s">
        <v>13</v>
      </c>
      <c r="F13" s="52" t="s">
        <v>123</v>
      </c>
      <c r="G13" s="53">
        <f t="shared" si="0"/>
        <v>89750</v>
      </c>
      <c r="H13" s="52" t="str">
        <f t="shared" si="1"/>
        <v>บ. เอ็น.ซี.อาร์ รับเบอร์ อินดัสตรี้ จำกัด</v>
      </c>
      <c r="I13" s="53">
        <f t="shared" si="2"/>
        <v>89750</v>
      </c>
      <c r="J13" s="54" t="s">
        <v>75</v>
      </c>
      <c r="K13" s="55" t="s">
        <v>124</v>
      </c>
      <c r="L13" s="56" t="s">
        <v>125</v>
      </c>
      <c r="M13" s="57" t="s">
        <v>112</v>
      </c>
      <c r="N13" s="40"/>
      <c r="O13" s="75" t="s">
        <v>31</v>
      </c>
      <c r="R13" s="58"/>
    </row>
    <row r="14" spans="1:18" s="44" customFormat="1" ht="72" customHeight="1" x14ac:dyDescent="0.2">
      <c r="A14" s="49">
        <v>8</v>
      </c>
      <c r="B14" s="63" t="s">
        <v>133</v>
      </c>
      <c r="C14" s="51">
        <v>81000</v>
      </c>
      <c r="D14" s="51">
        <v>81000</v>
      </c>
      <c r="E14" s="39" t="s">
        <v>13</v>
      </c>
      <c r="F14" s="52" t="s">
        <v>132</v>
      </c>
      <c r="G14" s="53">
        <f t="shared" si="0"/>
        <v>81000</v>
      </c>
      <c r="H14" s="52" t="str">
        <f t="shared" si="1"/>
        <v>บ. โฟลว์แล็บ แอนด์ เซอร์วิส จำกัด</v>
      </c>
      <c r="I14" s="53">
        <f t="shared" si="2"/>
        <v>81000</v>
      </c>
      <c r="J14" s="54" t="s">
        <v>75</v>
      </c>
      <c r="K14" s="55" t="s">
        <v>126</v>
      </c>
      <c r="L14" s="56" t="s">
        <v>127</v>
      </c>
      <c r="M14" s="57" t="s">
        <v>128</v>
      </c>
      <c r="N14" s="40"/>
      <c r="O14" s="75" t="s">
        <v>31</v>
      </c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3"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  <mergeCell ref="K5:L6"/>
    <mergeCell ref="M5:M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183" t="s">
        <v>19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x14ac:dyDescent="0.3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</row>
    <row r="3" spans="1:12" x14ac:dyDescent="0.35">
      <c r="A3" s="183" t="s">
        <v>18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</row>
    <row r="4" spans="1:12" ht="28.5" customHeight="1" x14ac:dyDescent="0.35">
      <c r="A4" s="184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</row>
    <row r="5" spans="1:12" ht="37.9" customHeight="1" x14ac:dyDescent="0.35">
      <c r="A5" s="185" t="s">
        <v>1</v>
      </c>
      <c r="B5" s="185" t="s">
        <v>2</v>
      </c>
      <c r="C5" s="186" t="s">
        <v>12</v>
      </c>
      <c r="D5" s="186" t="s">
        <v>3</v>
      </c>
      <c r="E5" s="188" t="s">
        <v>4</v>
      </c>
      <c r="F5" s="189" t="s">
        <v>5</v>
      </c>
      <c r="G5" s="190"/>
      <c r="H5" s="177" t="s">
        <v>6</v>
      </c>
      <c r="I5" s="178"/>
      <c r="J5" s="179" t="s">
        <v>7</v>
      </c>
      <c r="K5" s="179" t="s">
        <v>8</v>
      </c>
      <c r="L5" s="179"/>
    </row>
    <row r="6" spans="1:12" ht="69" customHeight="1" x14ac:dyDescent="0.35">
      <c r="A6" s="185"/>
      <c r="B6" s="185"/>
      <c r="C6" s="187"/>
      <c r="D6" s="187"/>
      <c r="E6" s="188"/>
      <c r="F6" s="3" t="s">
        <v>9</v>
      </c>
      <c r="G6" s="4" t="s">
        <v>16</v>
      </c>
      <c r="H6" s="4" t="s">
        <v>10</v>
      </c>
      <c r="I6" s="4" t="s">
        <v>11</v>
      </c>
      <c r="J6" s="179"/>
      <c r="K6" s="179"/>
      <c r="L6" s="179"/>
    </row>
    <row r="7" spans="1:12" ht="72.599999999999994" customHeight="1" x14ac:dyDescent="0.35">
      <c r="A7" s="180" t="s">
        <v>17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2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39997558519241921"/>
  </sheetPr>
  <dimension ref="A1:R17"/>
  <sheetViews>
    <sheetView topLeftCell="A9" zoomScaleNormal="100" zoomScalePageLayoutView="90" workbookViewId="0">
      <selection activeCell="D7" sqref="D7:D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2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73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71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36.6" customHeight="1" x14ac:dyDescent="0.2">
      <c r="A5" s="162" t="s">
        <v>1</v>
      </c>
      <c r="B5" s="162" t="s">
        <v>2</v>
      </c>
      <c r="C5" s="157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57"/>
      <c r="D6" s="157"/>
      <c r="E6" s="163"/>
      <c r="F6" s="69" t="s">
        <v>9</v>
      </c>
      <c r="G6" s="68" t="s">
        <v>15</v>
      </c>
      <c r="H6" s="68" t="s">
        <v>10</v>
      </c>
      <c r="I6" s="68" t="s">
        <v>11</v>
      </c>
      <c r="J6" s="157"/>
      <c r="K6" s="157"/>
      <c r="L6" s="157"/>
      <c r="M6" s="158"/>
      <c r="N6" s="70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50" t="s">
        <v>67</v>
      </c>
      <c r="C7" s="51">
        <v>15000</v>
      </c>
      <c r="D7" s="51">
        <f>11214.95*1.07</f>
        <v>11999.996500000001</v>
      </c>
      <c r="E7" s="39" t="s">
        <v>13</v>
      </c>
      <c r="F7" s="52" t="s">
        <v>74</v>
      </c>
      <c r="G7" s="53">
        <f>D7</f>
        <v>11999.996500000001</v>
      </c>
      <c r="H7" s="52" t="str">
        <f>F7</f>
        <v>บ.  นอบ์พ คอร์ปอเรชั่น กรุ๊ป จำกัด</v>
      </c>
      <c r="I7" s="53">
        <f>G7</f>
        <v>11999.996500000001</v>
      </c>
      <c r="J7" s="54" t="s">
        <v>75</v>
      </c>
      <c r="K7" s="55" t="s">
        <v>76</v>
      </c>
      <c r="L7" s="56" t="s">
        <v>77</v>
      </c>
      <c r="M7" s="57" t="s">
        <v>78</v>
      </c>
      <c r="N7" s="40" t="s">
        <v>100</v>
      </c>
      <c r="O7" s="40"/>
      <c r="R7" s="58"/>
    </row>
    <row r="8" spans="1:18" s="44" customFormat="1" ht="67.5" customHeight="1" x14ac:dyDescent="0.2">
      <c r="A8" s="49">
        <v>2</v>
      </c>
      <c r="B8" s="50" t="s">
        <v>68</v>
      </c>
      <c r="C8" s="51">
        <v>23500</v>
      </c>
      <c r="D8" s="53">
        <v>25100</v>
      </c>
      <c r="E8" s="39" t="s">
        <v>13</v>
      </c>
      <c r="F8" s="52" t="s">
        <v>85</v>
      </c>
      <c r="G8" s="53">
        <f>21800*1.07</f>
        <v>23326</v>
      </c>
      <c r="H8" s="52" t="str">
        <f t="shared" ref="H8:I14" si="0">F8</f>
        <v xml:space="preserve">บ.  แสงปัญญาพาณิชย์ จำกัด </v>
      </c>
      <c r="I8" s="53">
        <f t="shared" si="0"/>
        <v>23326</v>
      </c>
      <c r="J8" s="54" t="s">
        <v>75</v>
      </c>
      <c r="K8" s="55" t="s">
        <v>89</v>
      </c>
      <c r="L8" s="56" t="s">
        <v>95</v>
      </c>
      <c r="M8" s="57" t="s">
        <v>79</v>
      </c>
      <c r="N8" s="40" t="s">
        <v>100</v>
      </c>
      <c r="O8" s="40"/>
    </row>
    <row r="9" spans="1:18" s="44" customFormat="1" ht="46.5" customHeight="1" x14ac:dyDescent="0.2">
      <c r="A9" s="49">
        <v>3</v>
      </c>
      <c r="B9" s="50" t="s">
        <v>82</v>
      </c>
      <c r="C9" s="51">
        <v>100000</v>
      </c>
      <c r="D9" s="51">
        <f>99650*1.07</f>
        <v>106625.5</v>
      </c>
      <c r="E9" s="39" t="s">
        <v>13</v>
      </c>
      <c r="F9" s="52" t="s">
        <v>86</v>
      </c>
      <c r="G9" s="53">
        <f t="shared" ref="G9:G13" si="1">D9</f>
        <v>106625.5</v>
      </c>
      <c r="H9" s="52" t="str">
        <f t="shared" si="0"/>
        <v>บ. เอสวีอาร์ เอ็นจิเนียริ่งแอนด์ซัพพลาย จำกัด</v>
      </c>
      <c r="I9" s="53">
        <f t="shared" si="0"/>
        <v>106625.5</v>
      </c>
      <c r="J9" s="54" t="s">
        <v>75</v>
      </c>
      <c r="K9" s="55" t="s">
        <v>90</v>
      </c>
      <c r="L9" s="56" t="s">
        <v>96</v>
      </c>
      <c r="M9" s="57" t="s">
        <v>80</v>
      </c>
      <c r="N9" s="40" t="s">
        <v>100</v>
      </c>
      <c r="O9" s="40"/>
      <c r="R9" s="58"/>
    </row>
    <row r="10" spans="1:18" s="44" customFormat="1" ht="46.5" customHeight="1" x14ac:dyDescent="0.2">
      <c r="A10" s="49">
        <v>4</v>
      </c>
      <c r="B10" s="50" t="s">
        <v>69</v>
      </c>
      <c r="C10" s="51">
        <v>465300</v>
      </c>
      <c r="D10" s="51">
        <f>465300*1.07</f>
        <v>497871</v>
      </c>
      <c r="E10" s="39" t="s">
        <v>13</v>
      </c>
      <c r="F10" s="52" t="s">
        <v>87</v>
      </c>
      <c r="G10" s="53">
        <f>D10</f>
        <v>497871</v>
      </c>
      <c r="H10" s="52" t="str">
        <f t="shared" si="0"/>
        <v xml:space="preserve">บ.  ธาราเอเชีย จำกัด </v>
      </c>
      <c r="I10" s="53">
        <f t="shared" si="0"/>
        <v>497871</v>
      </c>
      <c r="J10" s="54" t="s">
        <v>75</v>
      </c>
      <c r="K10" s="55" t="s">
        <v>91</v>
      </c>
      <c r="L10" s="56" t="s">
        <v>96</v>
      </c>
      <c r="M10" s="57" t="s">
        <v>81</v>
      </c>
      <c r="N10" s="40"/>
      <c r="O10" s="40" t="s">
        <v>100</v>
      </c>
      <c r="R10" s="58"/>
    </row>
    <row r="11" spans="1:18" s="44" customFormat="1" ht="46.5" customHeight="1" x14ac:dyDescent="0.2">
      <c r="A11" s="49">
        <v>5</v>
      </c>
      <c r="B11" s="50" t="s">
        <v>83</v>
      </c>
      <c r="C11" s="51">
        <v>200000</v>
      </c>
      <c r="D11" s="51">
        <f>200000*1.07</f>
        <v>214000</v>
      </c>
      <c r="E11" s="39" t="s">
        <v>13</v>
      </c>
      <c r="F11" s="52" t="s">
        <v>86</v>
      </c>
      <c r="G11" s="53">
        <f t="shared" si="1"/>
        <v>214000</v>
      </c>
      <c r="H11" s="52" t="str">
        <f t="shared" si="0"/>
        <v>บ. เอสวีอาร์ เอ็นจิเนียริ่งแอนด์ซัพพลาย จำกัด</v>
      </c>
      <c r="I11" s="53">
        <f t="shared" si="0"/>
        <v>214000</v>
      </c>
      <c r="J11" s="54" t="s">
        <v>75</v>
      </c>
      <c r="K11" s="55" t="s">
        <v>92</v>
      </c>
      <c r="L11" s="56" t="s">
        <v>97</v>
      </c>
      <c r="M11" s="57" t="s">
        <v>81</v>
      </c>
      <c r="N11" s="40" t="s">
        <v>100</v>
      </c>
      <c r="O11" s="40"/>
    </row>
    <row r="12" spans="1:18" s="44" customFormat="1" ht="46.5" customHeight="1" x14ac:dyDescent="0.2">
      <c r="A12" s="49">
        <v>6</v>
      </c>
      <c r="B12" s="50" t="s">
        <v>84</v>
      </c>
      <c r="C12" s="51">
        <v>8000</v>
      </c>
      <c r="D12" s="51">
        <f>7950*1.07</f>
        <v>8506.5</v>
      </c>
      <c r="E12" s="39" t="s">
        <v>13</v>
      </c>
      <c r="F12" s="52" t="s">
        <v>88</v>
      </c>
      <c r="G12" s="53">
        <f t="shared" si="1"/>
        <v>8506.5</v>
      </c>
      <c r="H12" s="52" t="str">
        <f t="shared" si="0"/>
        <v>หจก. ตรีอุดม</v>
      </c>
      <c r="I12" s="53">
        <f t="shared" si="0"/>
        <v>8506.5</v>
      </c>
      <c r="J12" s="54" t="s">
        <v>75</v>
      </c>
      <c r="K12" s="55" t="s">
        <v>93</v>
      </c>
      <c r="L12" s="56" t="s">
        <v>98</v>
      </c>
      <c r="M12" s="57" t="s">
        <v>81</v>
      </c>
      <c r="N12" s="40" t="s">
        <v>100</v>
      </c>
      <c r="O12" s="40"/>
    </row>
    <row r="13" spans="1:18" s="44" customFormat="1" ht="46.5" customHeight="1" x14ac:dyDescent="0.2">
      <c r="A13" s="49">
        <v>7</v>
      </c>
      <c r="B13" s="50" t="s">
        <v>65</v>
      </c>
      <c r="C13" s="51">
        <v>60000</v>
      </c>
      <c r="D13" s="51">
        <f>38180*1.07</f>
        <v>40852.600000000006</v>
      </c>
      <c r="E13" s="39" t="s">
        <v>13</v>
      </c>
      <c r="F13" s="52" t="s">
        <v>88</v>
      </c>
      <c r="G13" s="53">
        <f t="shared" si="1"/>
        <v>40852.600000000006</v>
      </c>
      <c r="H13" s="52" t="str">
        <f t="shared" si="0"/>
        <v>หจก. ตรีอุดม</v>
      </c>
      <c r="I13" s="53">
        <f t="shared" si="0"/>
        <v>40852.600000000006</v>
      </c>
      <c r="J13" s="54" t="s">
        <v>75</v>
      </c>
      <c r="K13" s="55" t="s">
        <v>94</v>
      </c>
      <c r="L13" s="56" t="s">
        <v>98</v>
      </c>
      <c r="M13" s="57" t="s">
        <v>81</v>
      </c>
      <c r="N13" s="40" t="s">
        <v>100</v>
      </c>
      <c r="O13" s="40"/>
      <c r="R13" s="58"/>
    </row>
    <row r="14" spans="1:18" s="44" customFormat="1" ht="46.5" customHeight="1" x14ac:dyDescent="0.2">
      <c r="A14" s="49">
        <v>8</v>
      </c>
      <c r="B14" s="50" t="s">
        <v>66</v>
      </c>
      <c r="C14" s="51">
        <v>32000</v>
      </c>
      <c r="D14" s="51">
        <f>15800*1.07</f>
        <v>16906</v>
      </c>
      <c r="E14" s="39" t="s">
        <v>13</v>
      </c>
      <c r="F14" s="52" t="s">
        <v>88</v>
      </c>
      <c r="G14" s="53">
        <f>D14</f>
        <v>16906</v>
      </c>
      <c r="H14" s="52" t="str">
        <f t="shared" si="0"/>
        <v>หจก. ตรีอุดม</v>
      </c>
      <c r="I14" s="53">
        <f t="shared" si="0"/>
        <v>16906</v>
      </c>
      <c r="J14" s="54" t="s">
        <v>75</v>
      </c>
      <c r="K14" s="55" t="s">
        <v>99</v>
      </c>
      <c r="L14" s="56" t="s">
        <v>98</v>
      </c>
      <c r="M14" s="57" t="s">
        <v>81</v>
      </c>
      <c r="N14" s="40" t="s">
        <v>100</v>
      </c>
      <c r="O14" s="40"/>
      <c r="R14" s="58"/>
    </row>
    <row r="15" spans="1:18" x14ac:dyDescent="0.5">
      <c r="C15" s="59"/>
      <c r="G15" s="60"/>
      <c r="I15" s="60"/>
      <c r="R15" s="61"/>
    </row>
    <row r="17" spans="3:3" x14ac:dyDescent="0.5">
      <c r="C17" s="61"/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39997558519241921"/>
  </sheetPr>
  <dimension ref="A1:R18"/>
  <sheetViews>
    <sheetView topLeftCell="A10" zoomScaleNormal="100" zoomScalePageLayoutView="90" workbookViewId="0">
      <selection activeCell="F14" sqref="F14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131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62" t="s">
        <v>1</v>
      </c>
      <c r="B6" s="162" t="s">
        <v>2</v>
      </c>
      <c r="C6" s="157" t="s">
        <v>22</v>
      </c>
      <c r="D6" s="157" t="s">
        <v>3</v>
      </c>
      <c r="E6" s="163" t="s">
        <v>4</v>
      </c>
      <c r="F6" s="164" t="s">
        <v>5</v>
      </c>
      <c r="G6" s="164"/>
      <c r="H6" s="157" t="s">
        <v>6</v>
      </c>
      <c r="I6" s="157"/>
      <c r="J6" s="157" t="s">
        <v>7</v>
      </c>
      <c r="K6" s="157" t="s">
        <v>8</v>
      </c>
      <c r="L6" s="157"/>
      <c r="M6" s="158" t="s">
        <v>62</v>
      </c>
      <c r="N6" s="159" t="s">
        <v>23</v>
      </c>
      <c r="O6" s="160"/>
    </row>
    <row r="7" spans="1:18" s="44" customFormat="1" ht="65.25" x14ac:dyDescent="0.2">
      <c r="A7" s="162"/>
      <c r="B7" s="162"/>
      <c r="C7" s="157"/>
      <c r="D7" s="157"/>
      <c r="E7" s="163"/>
      <c r="F7" s="69" t="s">
        <v>9</v>
      </c>
      <c r="G7" s="68" t="s">
        <v>15</v>
      </c>
      <c r="H7" s="68" t="s">
        <v>10</v>
      </c>
      <c r="I7" s="68" t="s">
        <v>11</v>
      </c>
      <c r="J7" s="157"/>
      <c r="K7" s="157"/>
      <c r="L7" s="157"/>
      <c r="M7" s="158"/>
      <c r="N7" s="70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5" t="s">
        <v>102</v>
      </c>
      <c r="C8" s="51">
        <v>16000</v>
      </c>
      <c r="D8" s="51">
        <v>15840</v>
      </c>
      <c r="E8" s="39" t="s">
        <v>13</v>
      </c>
      <c r="F8" s="52" t="s">
        <v>115</v>
      </c>
      <c r="G8" s="53">
        <f>D8</f>
        <v>15840</v>
      </c>
      <c r="H8" s="52" t="str">
        <f>F8</f>
        <v>บ. วิน วิน 25 โซลูชั่น จำกัด</v>
      </c>
      <c r="I8" s="53">
        <f>G8</f>
        <v>15840</v>
      </c>
      <c r="J8" s="54" t="s">
        <v>75</v>
      </c>
      <c r="K8" s="55" t="s">
        <v>116</v>
      </c>
      <c r="L8" s="56" t="s">
        <v>111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104</v>
      </c>
      <c r="C9" s="51">
        <v>360000</v>
      </c>
      <c r="D9" s="51">
        <v>347750</v>
      </c>
      <c r="E9" s="39" t="s">
        <v>13</v>
      </c>
      <c r="F9" s="52" t="s">
        <v>117</v>
      </c>
      <c r="G9" s="53">
        <f t="shared" ref="G9:G14" si="0">D9</f>
        <v>347750</v>
      </c>
      <c r="H9" s="52" t="str">
        <f t="shared" ref="H9:I15" si="1">F9</f>
        <v>บ. สมาร์ทเทคนิค จำกัด</v>
      </c>
      <c r="I9" s="53">
        <f t="shared" si="1"/>
        <v>347750</v>
      </c>
      <c r="J9" s="54" t="s">
        <v>75</v>
      </c>
      <c r="K9" s="55" t="s">
        <v>120</v>
      </c>
      <c r="L9" s="56" t="s">
        <v>111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103</v>
      </c>
      <c r="C10" s="51">
        <v>80000</v>
      </c>
      <c r="D10" s="53">
        <v>85600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110</v>
      </c>
      <c r="L10" s="56" t="s">
        <v>111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106</v>
      </c>
      <c r="C11" s="51">
        <v>140000</v>
      </c>
      <c r="D11" s="51">
        <v>144450</v>
      </c>
      <c r="E11" s="39" t="s">
        <v>13</v>
      </c>
      <c r="F11" s="52" t="s">
        <v>113</v>
      </c>
      <c r="G11" s="53">
        <f t="shared" ref="G11" si="2">D11</f>
        <v>144450</v>
      </c>
      <c r="H11" s="52" t="str">
        <f t="shared" si="1"/>
        <v>บ. เจนบรรเจิด จำกัด</v>
      </c>
      <c r="I11" s="53">
        <f t="shared" si="1"/>
        <v>144450</v>
      </c>
      <c r="J11" s="54" t="s">
        <v>75</v>
      </c>
      <c r="K11" s="55" t="s">
        <v>114</v>
      </c>
      <c r="L11" s="56" t="s">
        <v>118</v>
      </c>
      <c r="M11" s="57" t="s">
        <v>80</v>
      </c>
      <c r="N11" s="40"/>
      <c r="O11" s="40" t="s">
        <v>100</v>
      </c>
    </row>
    <row r="12" spans="1:18" s="44" customFormat="1" ht="46.5" customHeight="1" x14ac:dyDescent="0.2">
      <c r="A12" s="49">
        <v>5</v>
      </c>
      <c r="B12" s="63" t="s">
        <v>105</v>
      </c>
      <c r="C12" s="51">
        <v>280000</v>
      </c>
      <c r="D12" s="51">
        <v>299600</v>
      </c>
      <c r="E12" s="39" t="s">
        <v>13</v>
      </c>
      <c r="F12" s="52" t="s">
        <v>86</v>
      </c>
      <c r="G12" s="53">
        <f>D12</f>
        <v>299600</v>
      </c>
      <c r="H12" s="52" t="str">
        <f t="shared" si="1"/>
        <v>บ. เอสวีอาร์ เอ็นจิเนียริ่งแอนด์ซัพพลาย จำกัด</v>
      </c>
      <c r="I12" s="53">
        <f t="shared" si="1"/>
        <v>299600</v>
      </c>
      <c r="J12" s="54" t="s">
        <v>75</v>
      </c>
      <c r="K12" s="55" t="s">
        <v>121</v>
      </c>
      <c r="L12" s="56" t="s">
        <v>118</v>
      </c>
      <c r="M12" s="57" t="s">
        <v>80</v>
      </c>
      <c r="N12" s="40" t="s">
        <v>100</v>
      </c>
      <c r="O12" s="40"/>
      <c r="R12" s="58"/>
    </row>
    <row r="13" spans="1:18" s="44" customFormat="1" ht="46.5" customHeight="1" x14ac:dyDescent="0.2">
      <c r="A13" s="49">
        <v>6</v>
      </c>
      <c r="B13" s="63" t="s">
        <v>107</v>
      </c>
      <c r="C13" s="51">
        <v>420000</v>
      </c>
      <c r="D13" s="51">
        <v>449400</v>
      </c>
      <c r="E13" s="39" t="s">
        <v>13</v>
      </c>
      <c r="F13" s="52" t="s">
        <v>86</v>
      </c>
      <c r="G13" s="53">
        <f t="shared" si="0"/>
        <v>449400</v>
      </c>
      <c r="H13" s="52" t="str">
        <f t="shared" si="1"/>
        <v>บ. เอสวีอาร์ เอ็นจิเนียริ่งแอนด์ซัพพลาย จำกัด</v>
      </c>
      <c r="I13" s="53">
        <f t="shared" si="1"/>
        <v>449400</v>
      </c>
      <c r="J13" s="54" t="s">
        <v>75</v>
      </c>
      <c r="K13" s="55" t="s">
        <v>122</v>
      </c>
      <c r="L13" s="56" t="s">
        <v>119</v>
      </c>
      <c r="M13" s="57" t="s">
        <v>80</v>
      </c>
      <c r="N13" s="40" t="s">
        <v>100</v>
      </c>
      <c r="O13" s="40"/>
    </row>
    <row r="14" spans="1:18" s="44" customFormat="1" ht="46.5" customHeight="1" x14ac:dyDescent="0.2">
      <c r="A14" s="49">
        <v>7</v>
      </c>
      <c r="B14" s="50" t="s">
        <v>108</v>
      </c>
      <c r="C14" s="51">
        <v>89750</v>
      </c>
      <c r="D14" s="51">
        <v>96032.5</v>
      </c>
      <c r="E14" s="39" t="s">
        <v>13</v>
      </c>
      <c r="F14" s="52" t="s">
        <v>123</v>
      </c>
      <c r="G14" s="53">
        <f t="shared" si="0"/>
        <v>96032.5</v>
      </c>
      <c r="H14" s="52" t="str">
        <f t="shared" si="1"/>
        <v>บ. เอ็น.ซี.อาร์ รับเบอร์ อินดัสตรี้ จำกัด</v>
      </c>
      <c r="I14" s="53">
        <f t="shared" si="1"/>
        <v>96032.5</v>
      </c>
      <c r="J14" s="54" t="s">
        <v>75</v>
      </c>
      <c r="K14" s="55" t="s">
        <v>124</v>
      </c>
      <c r="L14" s="56" t="s">
        <v>125</v>
      </c>
      <c r="M14" s="57" t="s">
        <v>112</v>
      </c>
      <c r="N14" s="40"/>
      <c r="O14" s="40" t="s">
        <v>100</v>
      </c>
      <c r="R14" s="58"/>
    </row>
    <row r="15" spans="1:18" s="44" customFormat="1" ht="72" customHeight="1" x14ac:dyDescent="0.2">
      <c r="A15" s="49">
        <v>8</v>
      </c>
      <c r="B15" s="63" t="s">
        <v>133</v>
      </c>
      <c r="C15" s="51">
        <v>81000</v>
      </c>
      <c r="D15" s="51">
        <v>86670</v>
      </c>
      <c r="E15" s="39" t="s">
        <v>13</v>
      </c>
      <c r="F15" s="52" t="s">
        <v>132</v>
      </c>
      <c r="G15" s="53">
        <f>D15</f>
        <v>86670</v>
      </c>
      <c r="H15" s="52" t="str">
        <f t="shared" si="1"/>
        <v>บ. โฟลว์แล็บ แอนด์ เซอร์วิส จำกัด</v>
      </c>
      <c r="I15" s="53">
        <f t="shared" si="1"/>
        <v>86670</v>
      </c>
      <c r="J15" s="54" t="s">
        <v>75</v>
      </c>
      <c r="K15" s="55" t="s">
        <v>126</v>
      </c>
      <c r="L15" s="56" t="s">
        <v>127</v>
      </c>
      <c r="M15" s="57" t="s">
        <v>128</v>
      </c>
      <c r="N15" s="40"/>
      <c r="O15" s="40" t="s">
        <v>100</v>
      </c>
      <c r="R15" s="58"/>
    </row>
    <row r="16" spans="1:18" x14ac:dyDescent="0.5">
      <c r="C16" s="59"/>
      <c r="G16" s="60"/>
      <c r="I16" s="60"/>
      <c r="R16" s="61"/>
    </row>
    <row r="18" spans="3:3" x14ac:dyDescent="0.5">
      <c r="C18" s="61"/>
    </row>
  </sheetData>
  <mergeCells count="14"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  <mergeCell ref="J6:J7"/>
    <mergeCell ref="K6:L7"/>
    <mergeCell ref="M6:M7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11"/>
  <sheetViews>
    <sheetView topLeftCell="A4" zoomScaleNormal="100" zoomScalePageLayoutView="90" workbookViewId="0">
      <selection activeCell="K8" sqref="K8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1" t="s">
        <v>160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8" s="44" customFormat="1" x14ac:dyDescent="0.2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41"/>
      <c r="Q2" s="41"/>
    </row>
    <row r="5" spans="1:18" s="44" customFormat="1" ht="36.6" customHeight="1" x14ac:dyDescent="0.2">
      <c r="A5" s="162" t="s">
        <v>1</v>
      </c>
      <c r="B5" s="162" t="s">
        <v>2</v>
      </c>
      <c r="C5" s="157" t="s">
        <v>22</v>
      </c>
      <c r="D5" s="157" t="s">
        <v>152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57"/>
      <c r="D6" s="157"/>
      <c r="E6" s="163"/>
      <c r="F6" s="82" t="s">
        <v>9</v>
      </c>
      <c r="G6" s="80" t="s">
        <v>15</v>
      </c>
      <c r="H6" s="80" t="s">
        <v>10</v>
      </c>
      <c r="I6" s="80" t="s">
        <v>159</v>
      </c>
      <c r="J6" s="157"/>
      <c r="K6" s="157"/>
      <c r="L6" s="157"/>
      <c r="M6" s="158"/>
      <c r="N6" s="81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e">
        <f>#REF!</f>
        <v>#REF!</v>
      </c>
      <c r="C7" s="79" t="e">
        <f>#REF!</f>
        <v>#REF!</v>
      </c>
      <c r="D7" s="51" t="e">
        <f>C7</f>
        <v>#REF!</v>
      </c>
      <c r="E7" s="39" t="s">
        <v>13</v>
      </c>
      <c r="F7" s="52" t="e">
        <f>#REF!</f>
        <v>#REF!</v>
      </c>
      <c r="G7" s="53" t="e">
        <f>D7</f>
        <v>#REF!</v>
      </c>
      <c r="H7" s="52" t="e">
        <f>F7</f>
        <v>#REF!</v>
      </c>
      <c r="I7" s="53" t="e">
        <f>G7</f>
        <v>#REF!</v>
      </c>
      <c r="J7" s="54" t="s">
        <v>75</v>
      </c>
      <c r="K7" s="55" t="e">
        <f>#REF!</f>
        <v>#REF!</v>
      </c>
      <c r="L7" s="55" t="e">
        <f>#REF!</f>
        <v>#REF!</v>
      </c>
      <c r="M7" s="57" t="s">
        <v>112</v>
      </c>
      <c r="N7" s="75" t="s">
        <v>31</v>
      </c>
      <c r="O7" s="76"/>
      <c r="R7" s="58"/>
    </row>
    <row r="8" spans="1:18" s="44" customFormat="1" ht="63.75" customHeight="1" x14ac:dyDescent="0.2">
      <c r="A8" s="49">
        <v>2</v>
      </c>
      <c r="B8" s="67" t="e">
        <f>#REF!</f>
        <v>#REF!</v>
      </c>
      <c r="C8" s="79" t="e">
        <f>#REF!</f>
        <v>#REF!</v>
      </c>
      <c r="D8" s="51" t="e">
        <f t="shared" ref="D8" si="0">C8</f>
        <v>#REF!</v>
      </c>
      <c r="E8" s="39" t="e">
        <f>#REF!</f>
        <v>#REF!</v>
      </c>
      <c r="F8" s="52" t="s">
        <v>158</v>
      </c>
      <c r="G8" s="53">
        <v>1500000</v>
      </c>
      <c r="H8" s="52" t="e">
        <f>#REF!</f>
        <v>#REF!</v>
      </c>
      <c r="I8" s="53">
        <f t="shared" ref="I8" si="1">G8</f>
        <v>1500000</v>
      </c>
      <c r="J8" s="54" t="s">
        <v>75</v>
      </c>
      <c r="K8" s="55" t="e">
        <f>#REF!</f>
        <v>#REF!</v>
      </c>
      <c r="L8" s="55" t="e">
        <f>#REF!</f>
        <v>#REF!</v>
      </c>
      <c r="M8" s="57" t="s">
        <v>80</v>
      </c>
      <c r="N8" s="75" t="s">
        <v>31</v>
      </c>
      <c r="O8" s="75"/>
      <c r="R8" s="58"/>
    </row>
    <row r="9" spans="1:18" x14ac:dyDescent="0.5">
      <c r="C9" s="59"/>
      <c r="G9" s="60"/>
      <c r="I9" s="60"/>
      <c r="R9" s="61"/>
    </row>
    <row r="10" spans="1:18" x14ac:dyDescent="0.5">
      <c r="G10" s="83"/>
    </row>
    <row r="11" spans="1:18" x14ac:dyDescent="0.5">
      <c r="C11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39997558519241921"/>
  </sheetPr>
  <dimension ref="A1:R14"/>
  <sheetViews>
    <sheetView topLeftCell="A4" zoomScaleNormal="100" zoomScalePageLayoutView="90" workbookViewId="0">
      <selection activeCell="I7" sqref="I7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5.625" style="45" customWidth="1"/>
    <col min="7" max="7" width="12.625" style="43" customWidth="1"/>
    <col min="8" max="8" width="25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customWidth="1"/>
    <col min="14" max="15" width="8.75" style="43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s="44" customFormat="1" x14ac:dyDescent="0.2">
      <c r="A1" s="161" t="s">
        <v>151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</row>
    <row r="2" spans="1:18" s="44" customFormat="1" x14ac:dyDescent="0.2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41"/>
      <c r="Q2" s="41"/>
    </row>
    <row r="5" spans="1:18" s="44" customFormat="1" ht="36.6" customHeight="1" x14ac:dyDescent="0.2">
      <c r="A5" s="162" t="s">
        <v>1</v>
      </c>
      <c r="B5" s="162" t="s">
        <v>2</v>
      </c>
      <c r="C5" s="157" t="s">
        <v>22</v>
      </c>
      <c r="D5" s="157" t="s">
        <v>152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57"/>
      <c r="D6" s="157"/>
      <c r="E6" s="163"/>
      <c r="F6" s="72" t="s">
        <v>9</v>
      </c>
      <c r="G6" s="71" t="s">
        <v>15</v>
      </c>
      <c r="H6" s="71" t="s">
        <v>10</v>
      </c>
      <c r="I6" s="71" t="s">
        <v>159</v>
      </c>
      <c r="J6" s="157"/>
      <c r="K6" s="157"/>
      <c r="L6" s="157"/>
      <c r="M6" s="158"/>
      <c r="N6" s="73" t="s">
        <v>24</v>
      </c>
      <c r="O6" s="48" t="s">
        <v>101</v>
      </c>
    </row>
    <row r="7" spans="1:18" s="44" customFormat="1" ht="67.5" customHeight="1" x14ac:dyDescent="0.2">
      <c r="A7" s="49">
        <v>1</v>
      </c>
      <c r="B7" s="67" t="str">
        <f>'สขร_ธ.ค. 64'!B8</f>
        <v>ปะเก็นยางฝาบนและปะเก็นพลาสติก ยี่ห้อ ASAHI (GMK) ศก. 1/2 นิ้ว</v>
      </c>
      <c r="C7" s="74">
        <f>'สขร_ธ.ค. 64'!C8</f>
        <v>155000</v>
      </c>
      <c r="D7" s="51">
        <f>C7</f>
        <v>155000</v>
      </c>
      <c r="E7" s="39" t="s">
        <v>13</v>
      </c>
      <c r="F7" s="52" t="str">
        <f>'สขร_ธ.ค. 64'!F8</f>
        <v>บ. จินดาสุขคอมเมอร์เชียล (1980) จำกัด</v>
      </c>
      <c r="G7" s="53">
        <f>D7</f>
        <v>155000</v>
      </c>
      <c r="H7" s="52" t="str">
        <f>F7</f>
        <v>บ. จินดาสุขคอมเมอร์เชียล (1980) จำกัด</v>
      </c>
      <c r="I7" s="53">
        <f>G7</f>
        <v>155000</v>
      </c>
      <c r="J7" s="54" t="s">
        <v>75</v>
      </c>
      <c r="K7" s="55" t="str">
        <f>'สขร_ธ.ค. 64'!K8</f>
        <v>PO.3300052049</v>
      </c>
      <c r="L7" s="55" t="str">
        <f>'สขร_ธ.ค. 64'!L8</f>
        <v>ลว. 1 ธันวาคม 2564</v>
      </c>
      <c r="M7" s="57" t="s">
        <v>112</v>
      </c>
      <c r="N7" s="75" t="s">
        <v>31</v>
      </c>
      <c r="O7" s="76"/>
      <c r="R7" s="58"/>
    </row>
    <row r="8" spans="1:18" s="44" customFormat="1" ht="46.5" customHeight="1" x14ac:dyDescent="0.2">
      <c r="A8" s="49">
        <v>2</v>
      </c>
      <c r="B8" s="67" t="str">
        <f>'สขร_ธ.ค. 64'!B9</f>
        <v>สีพ่นมาตรวัดน้ำ</v>
      </c>
      <c r="C8" s="74">
        <f>'สขร_ธ.ค. 64'!C9</f>
        <v>288000</v>
      </c>
      <c r="D8" s="51">
        <f t="shared" ref="D8:D10" si="0">C8</f>
        <v>288000</v>
      </c>
      <c r="E8" s="39" t="s">
        <v>13</v>
      </c>
      <c r="F8" s="52" t="str">
        <f>'สขร_ธ.ค. 64'!F9</f>
        <v>บ. ทีโอเอ เพ้นท์  (ประเทศไทย) จำกัด</v>
      </c>
      <c r="G8" s="53">
        <f t="shared" ref="G8:G10" si="1">D8</f>
        <v>288000</v>
      </c>
      <c r="H8" s="52" t="str">
        <f t="shared" ref="H8:I10" si="2">F8</f>
        <v>บ. ทีโอเอ เพ้นท์  (ประเทศไทย) จำกัด</v>
      </c>
      <c r="I8" s="53">
        <f t="shared" si="2"/>
        <v>288000</v>
      </c>
      <c r="J8" s="54" t="s">
        <v>75</v>
      </c>
      <c r="K8" s="55" t="str">
        <f>'สขร_ธ.ค. 64'!K9</f>
        <v>PO.3300052075</v>
      </c>
      <c r="L8" s="55" t="str">
        <f>'สขร_ธ.ค. 64'!L9</f>
        <v>ลว. 2 ธันวาคม 2564</v>
      </c>
      <c r="M8" s="57" t="s">
        <v>112</v>
      </c>
      <c r="N8" s="76"/>
      <c r="O8" s="75" t="s">
        <v>31</v>
      </c>
      <c r="R8" s="58"/>
    </row>
    <row r="9" spans="1:18" s="44" customFormat="1" ht="46.5" customHeight="1" x14ac:dyDescent="0.2">
      <c r="A9" s="49">
        <v>3</v>
      </c>
      <c r="B9" s="67" t="str">
        <f>'สขร_ธ.ค. 64'!B10</f>
        <v xml:space="preserve">ปะเก็นยางยูเนียนมาตรวัดน้ำขนาด ศก. 1 นิ้ว </v>
      </c>
      <c r="C9" s="74">
        <f>'สขร_ธ.ค. 64'!C10</f>
        <v>12000</v>
      </c>
      <c r="D9" s="51">
        <f t="shared" si="0"/>
        <v>12000</v>
      </c>
      <c r="E9" s="39" t="s">
        <v>13</v>
      </c>
      <c r="F9" s="52" t="str">
        <f>'สขร_ธ.ค. 64'!F10</f>
        <v>บ. ยูเอชเอ็ม จำกัด</v>
      </c>
      <c r="G9" s="53">
        <f t="shared" si="1"/>
        <v>12000</v>
      </c>
      <c r="H9" s="52" t="str">
        <f t="shared" si="2"/>
        <v>บ. ยูเอชเอ็ม จำกัด</v>
      </c>
      <c r="I9" s="53">
        <f t="shared" si="2"/>
        <v>12000</v>
      </c>
      <c r="J9" s="54" t="s">
        <v>75</v>
      </c>
      <c r="K9" s="55" t="str">
        <f>'สขร_ธ.ค. 64'!K10</f>
        <v>PO.3300052239</v>
      </c>
      <c r="L9" s="55" t="str">
        <f>'สขร_ธ.ค. 64'!L10</f>
        <v>ลว. 14 ธันวาคม 2564</v>
      </c>
      <c r="M9" s="57" t="s">
        <v>112</v>
      </c>
      <c r="N9" s="76"/>
      <c r="O9" s="75" t="s">
        <v>31</v>
      </c>
    </row>
    <row r="10" spans="1:18" s="44" customFormat="1" ht="46.5" customHeight="1" x14ac:dyDescent="0.2">
      <c r="A10" s="49">
        <v>4</v>
      </c>
      <c r="B10" s="67" t="str">
        <f>'สขร_ธ.ค. 64'!B11</f>
        <v>หมึกพิมพ์ จำนวน 14 รายการ</v>
      </c>
      <c r="C10" s="74">
        <f>'สขร_ธ.ค. 64'!C11</f>
        <v>76900</v>
      </c>
      <c r="D10" s="51">
        <f t="shared" si="0"/>
        <v>76900</v>
      </c>
      <c r="E10" s="39" t="s">
        <v>13</v>
      </c>
      <c r="F10" s="52" t="str">
        <f>'สขร_ธ.ค. 64'!F11</f>
        <v>บ.ยูไนเต็ด พีพีอาร์ กรุ๊ป จำกัด</v>
      </c>
      <c r="G10" s="53">
        <f t="shared" si="1"/>
        <v>76900</v>
      </c>
      <c r="H10" s="52" t="str">
        <f t="shared" si="2"/>
        <v>บ.ยูไนเต็ด พีพีอาร์ กรุ๊ป จำกัด</v>
      </c>
      <c r="I10" s="53">
        <f t="shared" si="2"/>
        <v>76900</v>
      </c>
      <c r="J10" s="54" t="s">
        <v>75</v>
      </c>
      <c r="K10" s="55" t="str">
        <f>'สขร_ธ.ค. 64'!K11</f>
        <v>PO.3300052215</v>
      </c>
      <c r="L10" s="55" t="str">
        <f>'สขร_ธ.ค. 64'!L11</f>
        <v>ลว. 14 ธันวาคม 2564</v>
      </c>
      <c r="M10" s="57" t="s">
        <v>153</v>
      </c>
      <c r="N10" s="75" t="s">
        <v>31</v>
      </c>
      <c r="O10" s="76"/>
    </row>
    <row r="11" spans="1:18" s="44" customFormat="1" ht="73.5" customHeight="1" x14ac:dyDescent="0.2">
      <c r="A11" s="49">
        <v>5</v>
      </c>
      <c r="B11" s="63" t="str">
        <f>'สขร_ธ.ค. 64'!B12</f>
        <v>จ้างชุบถ้วยป้องกันสนามแม่เหล็กด้วยกระบวนการชุบสังกะสี ด้วยเทคนิคไฟฟ้าเคมี</v>
      </c>
      <c r="C11" s="78">
        <f>'สขร_ธ.ค. 64'!C12</f>
        <v>54000</v>
      </c>
      <c r="D11" s="78">
        <f>'สขร_ธ.ค. 64'!D12</f>
        <v>54000</v>
      </c>
      <c r="E11" s="78" t="str">
        <f>'สขร_ธ.ค. 64'!E12</f>
        <v>วิธีเฉพาะเจาะจง</v>
      </c>
      <c r="F11" s="79" t="str">
        <f>'สขร_ธ.ค. 64'!F12</f>
        <v>นายกัณณ์ เครือพงศ์ศักดิ์</v>
      </c>
      <c r="G11" s="78">
        <f>'สขร_ธ.ค. 64'!G12</f>
        <v>54000</v>
      </c>
      <c r="H11" s="79" t="str">
        <f>'สขร_ธ.ค. 64'!H12</f>
        <v>นายกัณณ์ เครือพงศ์ศักดิ์</v>
      </c>
      <c r="I11" s="78">
        <f>'สขร_ธ.ค. 64'!I12</f>
        <v>54000</v>
      </c>
      <c r="J11" s="54" t="s">
        <v>75</v>
      </c>
      <c r="K11" s="55" t="str">
        <f>'สขร_ธ.ค. 64'!K12</f>
        <v>PO.3300052361</v>
      </c>
      <c r="L11" s="55" t="str">
        <f>'สขร_ธ.ค. 64'!L12</f>
        <v>ลว. 23 ธันวาคม 2564</v>
      </c>
      <c r="M11" s="57" t="s">
        <v>128</v>
      </c>
      <c r="N11" s="76"/>
      <c r="O11" s="75" t="s">
        <v>31</v>
      </c>
      <c r="R11" s="58"/>
    </row>
    <row r="12" spans="1:18" x14ac:dyDescent="0.5">
      <c r="C12" s="59"/>
      <c r="G12" s="60"/>
      <c r="I12" s="60"/>
      <c r="R12" s="61"/>
    </row>
    <row r="14" spans="1:18" x14ac:dyDescent="0.5">
      <c r="C14" s="61"/>
    </row>
  </sheetData>
  <mergeCells count="13">
    <mergeCell ref="K5:L6"/>
    <mergeCell ref="M5:M6"/>
    <mergeCell ref="N5:O5"/>
    <mergeCell ref="A1:O1"/>
    <mergeCell ref="A2:O2"/>
    <mergeCell ref="A5:A6"/>
    <mergeCell ref="B5:B6"/>
    <mergeCell ref="C5:C6"/>
    <mergeCell ref="D5:D6"/>
    <mergeCell ref="E5:E6"/>
    <mergeCell ref="F5:G5"/>
    <mergeCell ref="H5:I5"/>
    <mergeCell ref="J5:J6"/>
  </mergeCells>
  <printOptions horizontalCentered="1"/>
  <pageMargins left="0.23" right="0.21" top="0.74803149606299213" bottom="0.74803149606299213" header="0.31496062992125984" footer="0.31496062992125984"/>
  <pageSetup paperSize="9" scale="6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39997558519241921"/>
  </sheetPr>
  <dimension ref="A1:R15"/>
  <sheetViews>
    <sheetView topLeftCell="A4" zoomScaleNormal="100" zoomScalePageLayoutView="90" workbookViewId="0">
      <selection activeCell="E11" sqref="E11"/>
    </sheetView>
  </sheetViews>
  <sheetFormatPr defaultColWidth="8.75" defaultRowHeight="21.75" x14ac:dyDescent="0.5"/>
  <cols>
    <col min="1" max="1" width="6.625" style="43" customWidth="1"/>
    <col min="2" max="2" width="23.625" style="43" customWidth="1"/>
    <col min="3" max="3" width="12.25" style="43" customWidth="1"/>
    <col min="4" max="4" width="11.625" style="43" customWidth="1"/>
    <col min="5" max="5" width="12.2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3.25" style="43" customWidth="1"/>
    <col min="11" max="11" width="13.875" style="43" customWidth="1"/>
    <col min="12" max="12" width="1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130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136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6" spans="1:18" s="44" customFormat="1" ht="36.6" customHeight="1" x14ac:dyDescent="0.2">
      <c r="A6" s="162" t="s">
        <v>1</v>
      </c>
      <c r="B6" s="162" t="s">
        <v>2</v>
      </c>
      <c r="C6" s="157" t="s">
        <v>22</v>
      </c>
      <c r="D6" s="157" t="s">
        <v>3</v>
      </c>
      <c r="E6" s="163" t="s">
        <v>4</v>
      </c>
      <c r="F6" s="164" t="s">
        <v>5</v>
      </c>
      <c r="G6" s="164"/>
      <c r="H6" s="157" t="s">
        <v>6</v>
      </c>
      <c r="I6" s="157"/>
      <c r="J6" s="157" t="s">
        <v>7</v>
      </c>
      <c r="K6" s="157" t="s">
        <v>8</v>
      </c>
      <c r="L6" s="157"/>
      <c r="M6" s="158" t="s">
        <v>62</v>
      </c>
      <c r="N6" s="159" t="s">
        <v>23</v>
      </c>
      <c r="O6" s="160"/>
    </row>
    <row r="7" spans="1:18" s="44" customFormat="1" ht="65.25" x14ac:dyDescent="0.2">
      <c r="A7" s="162"/>
      <c r="B7" s="162"/>
      <c r="C7" s="157"/>
      <c r="D7" s="157"/>
      <c r="E7" s="163"/>
      <c r="F7" s="72" t="s">
        <v>9</v>
      </c>
      <c r="G7" s="71" t="s">
        <v>15</v>
      </c>
      <c r="H7" s="71" t="s">
        <v>10</v>
      </c>
      <c r="I7" s="71" t="s">
        <v>11</v>
      </c>
      <c r="J7" s="157"/>
      <c r="K7" s="157"/>
      <c r="L7" s="157"/>
      <c r="M7" s="158"/>
      <c r="N7" s="73" t="s">
        <v>24</v>
      </c>
      <c r="O7" s="48" t="s">
        <v>101</v>
      </c>
    </row>
    <row r="8" spans="1:18" s="44" customFormat="1" ht="67.5" customHeight="1" x14ac:dyDescent="0.2">
      <c r="A8" s="49">
        <v>1</v>
      </c>
      <c r="B8" s="67" t="s">
        <v>137</v>
      </c>
      <c r="C8" s="51">
        <v>155000</v>
      </c>
      <c r="D8" s="51">
        <v>165850</v>
      </c>
      <c r="E8" s="39" t="s">
        <v>13</v>
      </c>
      <c r="F8" s="52" t="s">
        <v>138</v>
      </c>
      <c r="G8" s="53">
        <f>D8</f>
        <v>165850</v>
      </c>
      <c r="H8" s="52" t="str">
        <f>F8</f>
        <v>บ. จินดาสุขคอมเมอร์เชียล (1980) จำกัด</v>
      </c>
      <c r="I8" s="53">
        <f>G8</f>
        <v>165850</v>
      </c>
      <c r="J8" s="54" t="s">
        <v>75</v>
      </c>
      <c r="K8" s="55" t="s">
        <v>139</v>
      </c>
      <c r="L8" s="56" t="s">
        <v>140</v>
      </c>
      <c r="M8" s="57" t="s">
        <v>78</v>
      </c>
      <c r="N8" s="40" t="s">
        <v>100</v>
      </c>
      <c r="O8" s="40"/>
      <c r="R8" s="58"/>
    </row>
    <row r="9" spans="1:18" s="44" customFormat="1" ht="46.5" customHeight="1" x14ac:dyDescent="0.2">
      <c r="A9" s="49">
        <v>2</v>
      </c>
      <c r="B9" s="67" t="s">
        <v>144</v>
      </c>
      <c r="C9" s="51">
        <v>288000</v>
      </c>
      <c r="D9" s="51">
        <f>C9*1.07</f>
        <v>308160</v>
      </c>
      <c r="E9" s="39" t="s">
        <v>13</v>
      </c>
      <c r="F9" s="52" t="s">
        <v>145</v>
      </c>
      <c r="G9" s="53">
        <f t="shared" ref="G9" si="0">D9</f>
        <v>308160</v>
      </c>
      <c r="H9" s="52" t="str">
        <f t="shared" ref="H9:I12" si="1">F9</f>
        <v>บ. ทีโอเอ เพ้นท์  (ประเทศไทย) จำกัด</v>
      </c>
      <c r="I9" s="53">
        <f t="shared" si="1"/>
        <v>308160</v>
      </c>
      <c r="J9" s="54" t="s">
        <v>75</v>
      </c>
      <c r="K9" s="55" t="s">
        <v>146</v>
      </c>
      <c r="L9" s="56" t="s">
        <v>147</v>
      </c>
      <c r="M9" s="57" t="s">
        <v>80</v>
      </c>
      <c r="N9" s="40"/>
      <c r="O9" s="40" t="s">
        <v>100</v>
      </c>
      <c r="R9" s="58"/>
    </row>
    <row r="10" spans="1:18" s="44" customFormat="1" ht="46.5" customHeight="1" x14ac:dyDescent="0.2">
      <c r="A10" s="49">
        <v>3</v>
      </c>
      <c r="B10" s="66" t="s">
        <v>141</v>
      </c>
      <c r="C10" s="51">
        <v>12000</v>
      </c>
      <c r="D10" s="53">
        <f>C10*1.07</f>
        <v>12840</v>
      </c>
      <c r="E10" s="39" t="s">
        <v>13</v>
      </c>
      <c r="F10" s="52" t="s">
        <v>109</v>
      </c>
      <c r="G10" s="53">
        <v>85600</v>
      </c>
      <c r="H10" s="52" t="str">
        <f t="shared" si="1"/>
        <v>บ. ยูเอชเอ็ม จำกัด</v>
      </c>
      <c r="I10" s="53">
        <f t="shared" si="1"/>
        <v>85600</v>
      </c>
      <c r="J10" s="54" t="s">
        <v>75</v>
      </c>
      <c r="K10" s="55" t="s">
        <v>142</v>
      </c>
      <c r="L10" s="56" t="s">
        <v>143</v>
      </c>
      <c r="M10" s="57" t="s">
        <v>112</v>
      </c>
      <c r="N10" s="40"/>
      <c r="O10" s="40" t="s">
        <v>100</v>
      </c>
    </row>
    <row r="11" spans="1:18" s="44" customFormat="1" ht="46.5" customHeight="1" x14ac:dyDescent="0.2">
      <c r="A11" s="49">
        <v>4</v>
      </c>
      <c r="B11" s="64" t="s">
        <v>149</v>
      </c>
      <c r="C11" s="51">
        <v>76900</v>
      </c>
      <c r="D11" s="51">
        <f>C11*1.07</f>
        <v>82283</v>
      </c>
      <c r="E11" s="39" t="s">
        <v>13</v>
      </c>
      <c r="F11" s="52" t="s">
        <v>150</v>
      </c>
      <c r="G11" s="53">
        <f t="shared" ref="G11" si="2">D11</f>
        <v>82283</v>
      </c>
      <c r="H11" s="52" t="str">
        <f t="shared" si="1"/>
        <v>บ.ยูไนเต็ด พีพีอาร์ กรุ๊ป จำกัด</v>
      </c>
      <c r="I11" s="53">
        <f t="shared" si="1"/>
        <v>82283</v>
      </c>
      <c r="J11" s="54" t="s">
        <v>75</v>
      </c>
      <c r="K11" s="55" t="s">
        <v>148</v>
      </c>
      <c r="L11" s="56" t="s">
        <v>143</v>
      </c>
      <c r="M11" s="57" t="s">
        <v>80</v>
      </c>
      <c r="N11" s="40"/>
      <c r="O11" s="40" t="s">
        <v>100</v>
      </c>
    </row>
    <row r="12" spans="1:18" s="44" customFormat="1" ht="73.5" customHeight="1" x14ac:dyDescent="0.2">
      <c r="A12" s="49">
        <v>5</v>
      </c>
      <c r="B12" s="63" t="s">
        <v>156</v>
      </c>
      <c r="C12" s="51">
        <v>54000</v>
      </c>
      <c r="D12" s="51">
        <v>54000</v>
      </c>
      <c r="E12" s="39" t="s">
        <v>13</v>
      </c>
      <c r="F12" s="52" t="s">
        <v>157</v>
      </c>
      <c r="G12" s="53">
        <f>D12</f>
        <v>54000</v>
      </c>
      <c r="H12" s="52" t="str">
        <f t="shared" si="1"/>
        <v>นายกัณณ์ เครือพงศ์ศักดิ์</v>
      </c>
      <c r="I12" s="53">
        <f t="shared" si="1"/>
        <v>54000</v>
      </c>
      <c r="J12" s="54" t="s">
        <v>75</v>
      </c>
      <c r="K12" s="77" t="s">
        <v>154</v>
      </c>
      <c r="L12" s="56" t="s">
        <v>155</v>
      </c>
      <c r="M12" s="57" t="s">
        <v>80</v>
      </c>
      <c r="N12" s="40" t="s">
        <v>100</v>
      </c>
      <c r="O12" s="40"/>
      <c r="R12" s="58"/>
    </row>
    <row r="13" spans="1:18" x14ac:dyDescent="0.5">
      <c r="C13" s="59"/>
      <c r="G13" s="60"/>
      <c r="I13" s="60"/>
      <c r="R13" s="61"/>
    </row>
    <row r="15" spans="1:18" x14ac:dyDescent="0.5">
      <c r="C15" s="61"/>
    </row>
  </sheetData>
  <mergeCells count="14">
    <mergeCell ref="J6:J7"/>
    <mergeCell ref="K6:L7"/>
    <mergeCell ref="M6:M7"/>
    <mergeCell ref="N6:O6"/>
    <mergeCell ref="A1:K1"/>
    <mergeCell ref="A2:L2"/>
    <mergeCell ref="A3:L3"/>
    <mergeCell ref="A6:A7"/>
    <mergeCell ref="B6:B7"/>
    <mergeCell ref="C6:C7"/>
    <mergeCell ref="D6:D7"/>
    <mergeCell ref="E6:E7"/>
    <mergeCell ref="F6:G6"/>
    <mergeCell ref="H6:I6"/>
  </mergeCells>
  <printOptions horizontalCentered="1"/>
  <pageMargins left="0.23" right="0.2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39997558519241921"/>
  </sheetPr>
  <dimension ref="A1:R23"/>
  <sheetViews>
    <sheetView zoomScale="85" zoomScaleNormal="85" zoomScalePageLayoutView="90" workbookViewId="0">
      <selection activeCell="H15" sqref="H15"/>
    </sheetView>
  </sheetViews>
  <sheetFormatPr defaultColWidth="8.75" defaultRowHeight="21.75" x14ac:dyDescent="0.5"/>
  <cols>
    <col min="1" max="1" width="6.625" style="45" customWidth="1"/>
    <col min="2" max="2" width="26.875" style="45" customWidth="1"/>
    <col min="3" max="3" width="13.625" style="45" hidden="1" customWidth="1"/>
    <col min="4" max="4" width="11.625" style="45" hidden="1" customWidth="1"/>
    <col min="5" max="5" width="13.625" style="45" hidden="1" customWidth="1"/>
    <col min="6" max="6" width="21.625" style="45" hidden="1" customWidth="1"/>
    <col min="7" max="7" width="12.625" style="45" hidden="1" customWidth="1"/>
    <col min="8" max="8" width="21.625" style="45" customWidth="1"/>
    <col min="9" max="9" width="11.625" style="45" customWidth="1"/>
    <col min="10" max="10" width="16.75" style="45" customWidth="1"/>
    <col min="11" max="11" width="13.5" style="45" customWidth="1"/>
    <col min="12" max="12" width="16.125" style="45" customWidth="1"/>
    <col min="13" max="13" width="22.5" style="45" hidden="1" customWidth="1"/>
    <col min="14" max="15" width="8.75" style="45" hidden="1" customWidth="1"/>
    <col min="16" max="16" width="30" style="45" bestFit="1" customWidth="1"/>
    <col min="17" max="17" width="8.75" style="45"/>
    <col min="18" max="18" width="18" style="45" bestFit="1" customWidth="1"/>
    <col min="19" max="16384" width="8.75" style="45"/>
  </cols>
  <sheetData>
    <row r="1" spans="1:18" x14ac:dyDescent="0.5">
      <c r="A1" s="168" t="s">
        <v>162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42" t="s">
        <v>72</v>
      </c>
      <c r="M1" s="113"/>
      <c r="N1" s="113"/>
      <c r="O1" s="113"/>
      <c r="P1" s="113"/>
      <c r="Q1" s="113"/>
      <c r="R1" s="113"/>
    </row>
    <row r="2" spans="1:18" x14ac:dyDescent="0.5">
      <c r="A2" s="168" t="s">
        <v>70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13"/>
      <c r="N2" s="113"/>
      <c r="O2" s="113"/>
      <c r="P2" s="113"/>
      <c r="Q2" s="113"/>
      <c r="R2" s="113"/>
    </row>
    <row r="3" spans="1:18" x14ac:dyDescent="0.5">
      <c r="A3" s="168" t="s">
        <v>161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13"/>
      <c r="N3" s="113"/>
      <c r="O3" s="113"/>
      <c r="P3" s="113"/>
      <c r="Q3" s="113"/>
      <c r="R3" s="113"/>
    </row>
    <row r="4" spans="1:18" x14ac:dyDescent="0.5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8" s="88" customFormat="1" x14ac:dyDescent="0.2">
      <c r="A5" s="157" t="s">
        <v>1</v>
      </c>
      <c r="B5" s="157" t="s">
        <v>2</v>
      </c>
      <c r="C5" s="157" t="s">
        <v>22</v>
      </c>
      <c r="D5" s="157" t="s">
        <v>3</v>
      </c>
      <c r="E5" s="164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65" t="s">
        <v>62</v>
      </c>
      <c r="N5" s="166" t="s">
        <v>23</v>
      </c>
      <c r="O5" s="167"/>
    </row>
    <row r="6" spans="1:18" s="88" customFormat="1" ht="65.25" x14ac:dyDescent="0.2">
      <c r="A6" s="157"/>
      <c r="B6" s="157"/>
      <c r="C6" s="157"/>
      <c r="D6" s="157"/>
      <c r="E6" s="164"/>
      <c r="F6" s="103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65"/>
      <c r="N6" s="114" t="s">
        <v>24</v>
      </c>
      <c r="O6" s="57" t="s">
        <v>101</v>
      </c>
    </row>
    <row r="7" spans="1:18" s="95" customFormat="1" ht="43.5" x14ac:dyDescent="0.2">
      <c r="A7" s="90">
        <v>1</v>
      </c>
      <c r="B7" s="102" t="s">
        <v>179</v>
      </c>
      <c r="C7" s="91">
        <v>208000</v>
      </c>
      <c r="D7" s="91">
        <v>222560</v>
      </c>
      <c r="E7" s="97" t="s">
        <v>13</v>
      </c>
      <c r="F7" s="91" t="s">
        <v>109</v>
      </c>
      <c r="G7" s="91">
        <v>222560</v>
      </c>
      <c r="H7" s="91" t="s">
        <v>109</v>
      </c>
      <c r="I7" s="91">
        <v>222560</v>
      </c>
      <c r="J7" s="90" t="s">
        <v>75</v>
      </c>
      <c r="K7" s="109">
        <v>3300061637</v>
      </c>
      <c r="L7" s="108">
        <v>243532</v>
      </c>
      <c r="M7" s="93"/>
      <c r="N7" s="93"/>
      <c r="O7" s="94"/>
    </row>
    <row r="8" spans="1:18" s="95" customFormat="1" ht="43.5" x14ac:dyDescent="0.2">
      <c r="A8" s="90">
        <v>2</v>
      </c>
      <c r="B8" s="96" t="s">
        <v>163</v>
      </c>
      <c r="C8" s="106">
        <v>2990</v>
      </c>
      <c r="D8" s="104">
        <v>3199.3</v>
      </c>
      <c r="E8" s="97" t="s">
        <v>13</v>
      </c>
      <c r="F8" s="98" t="s">
        <v>180</v>
      </c>
      <c r="G8" s="92">
        <v>3199.3</v>
      </c>
      <c r="H8" s="98" t="s">
        <v>180</v>
      </c>
      <c r="I8" s="104">
        <v>3199.3</v>
      </c>
      <c r="J8" s="90" t="s">
        <v>75</v>
      </c>
      <c r="K8" s="110">
        <v>3300061966</v>
      </c>
      <c r="L8" s="111">
        <v>243551</v>
      </c>
    </row>
    <row r="9" spans="1:18" s="95" customFormat="1" ht="43.5" x14ac:dyDescent="0.2">
      <c r="A9" s="90">
        <v>3</v>
      </c>
      <c r="B9" s="96" t="s">
        <v>164</v>
      </c>
      <c r="C9" s="106">
        <v>7350</v>
      </c>
      <c r="D9" s="104">
        <v>7864.5</v>
      </c>
      <c r="E9" s="97" t="s">
        <v>13</v>
      </c>
      <c r="F9" s="98" t="s">
        <v>180</v>
      </c>
      <c r="G9" s="92">
        <v>7864.5</v>
      </c>
      <c r="H9" s="98" t="s">
        <v>180</v>
      </c>
      <c r="I9" s="104">
        <v>7864.5</v>
      </c>
      <c r="J9" s="90" t="s">
        <v>75</v>
      </c>
      <c r="K9" s="110">
        <v>3300061967</v>
      </c>
      <c r="L9" s="111">
        <v>243551</v>
      </c>
    </row>
    <row r="10" spans="1:18" s="95" customFormat="1" ht="43.5" x14ac:dyDescent="0.2">
      <c r="A10" s="90">
        <v>4</v>
      </c>
      <c r="B10" s="96" t="s">
        <v>165</v>
      </c>
      <c r="C10" s="106">
        <v>8000</v>
      </c>
      <c r="D10" s="104">
        <v>6634</v>
      </c>
      <c r="E10" s="97" t="s">
        <v>13</v>
      </c>
      <c r="F10" s="97" t="s">
        <v>181</v>
      </c>
      <c r="G10" s="92">
        <v>6634</v>
      </c>
      <c r="H10" s="97" t="s">
        <v>181</v>
      </c>
      <c r="I10" s="104">
        <v>6634</v>
      </c>
      <c r="J10" s="90" t="s">
        <v>75</v>
      </c>
      <c r="K10" s="110">
        <v>3300061968</v>
      </c>
      <c r="L10" s="111">
        <v>243551</v>
      </c>
    </row>
    <row r="11" spans="1:18" s="95" customFormat="1" ht="43.5" x14ac:dyDescent="0.2">
      <c r="A11" s="90">
        <v>5</v>
      </c>
      <c r="B11" s="99" t="s">
        <v>166</v>
      </c>
      <c r="C11" s="106">
        <v>2780</v>
      </c>
      <c r="D11" s="104">
        <v>2974.6</v>
      </c>
      <c r="E11" s="97" t="s">
        <v>13</v>
      </c>
      <c r="F11" s="97" t="s">
        <v>181</v>
      </c>
      <c r="G11" s="92">
        <v>2974.6</v>
      </c>
      <c r="H11" s="97" t="s">
        <v>181</v>
      </c>
      <c r="I11" s="104">
        <v>2974.6</v>
      </c>
      <c r="J11" s="90" t="s">
        <v>75</v>
      </c>
      <c r="K11" s="110">
        <v>3300061970</v>
      </c>
      <c r="L11" s="111">
        <v>243551</v>
      </c>
    </row>
    <row r="12" spans="1:18" s="95" customFormat="1" ht="43.5" x14ac:dyDescent="0.2">
      <c r="A12" s="90">
        <v>6</v>
      </c>
      <c r="B12" s="99" t="s">
        <v>167</v>
      </c>
      <c r="C12" s="106">
        <v>1800</v>
      </c>
      <c r="D12" s="104">
        <v>1861.8</v>
      </c>
      <c r="E12" s="97" t="s">
        <v>13</v>
      </c>
      <c r="F12" s="98" t="s">
        <v>180</v>
      </c>
      <c r="G12" s="92">
        <v>1861.8</v>
      </c>
      <c r="H12" s="98" t="s">
        <v>180</v>
      </c>
      <c r="I12" s="104">
        <v>1861.8</v>
      </c>
      <c r="J12" s="90" t="s">
        <v>75</v>
      </c>
      <c r="K12" s="110">
        <v>3300061977</v>
      </c>
      <c r="L12" s="111">
        <v>243551</v>
      </c>
    </row>
    <row r="13" spans="1:18" s="95" customFormat="1" ht="43.5" x14ac:dyDescent="0.2">
      <c r="A13" s="90">
        <v>7</v>
      </c>
      <c r="B13" s="99" t="s">
        <v>168</v>
      </c>
      <c r="C13" s="106">
        <v>33400</v>
      </c>
      <c r="D13" s="104">
        <v>31030</v>
      </c>
      <c r="E13" s="97" t="s">
        <v>13</v>
      </c>
      <c r="F13" s="97" t="s">
        <v>182</v>
      </c>
      <c r="G13" s="92">
        <v>31030</v>
      </c>
      <c r="H13" s="97" t="s">
        <v>182</v>
      </c>
      <c r="I13" s="104">
        <v>31030</v>
      </c>
      <c r="J13" s="90" t="s">
        <v>75</v>
      </c>
      <c r="K13" s="110">
        <v>3300061985</v>
      </c>
      <c r="L13" s="111">
        <v>243551</v>
      </c>
    </row>
    <row r="14" spans="1:18" s="95" customFormat="1" ht="43.5" x14ac:dyDescent="0.2">
      <c r="A14" s="90">
        <v>8</v>
      </c>
      <c r="B14" s="100" t="s">
        <v>169</v>
      </c>
      <c r="C14" s="106">
        <v>130000</v>
      </c>
      <c r="D14" s="104">
        <v>105395</v>
      </c>
      <c r="E14" s="97" t="s">
        <v>13</v>
      </c>
      <c r="F14" s="97" t="s">
        <v>181</v>
      </c>
      <c r="G14" s="92">
        <v>105395</v>
      </c>
      <c r="H14" s="97" t="s">
        <v>181</v>
      </c>
      <c r="I14" s="104">
        <v>105395</v>
      </c>
      <c r="J14" s="90" t="s">
        <v>75</v>
      </c>
      <c r="K14" s="110">
        <v>3300062010</v>
      </c>
      <c r="L14" s="111">
        <v>243552</v>
      </c>
    </row>
    <row r="15" spans="1:18" s="95" customFormat="1" ht="43.5" x14ac:dyDescent="0.2">
      <c r="A15" s="90">
        <v>9</v>
      </c>
      <c r="B15" s="100" t="s">
        <v>170</v>
      </c>
      <c r="C15" s="106">
        <v>69000</v>
      </c>
      <c r="D15" s="104">
        <v>42243.6</v>
      </c>
      <c r="E15" s="97" t="s">
        <v>13</v>
      </c>
      <c r="F15" s="98" t="s">
        <v>180</v>
      </c>
      <c r="G15" s="92">
        <v>42243.6</v>
      </c>
      <c r="H15" s="98" t="s">
        <v>180</v>
      </c>
      <c r="I15" s="104">
        <v>42243.6</v>
      </c>
      <c r="J15" s="90" t="s">
        <v>75</v>
      </c>
      <c r="K15" s="110">
        <v>3300061983</v>
      </c>
      <c r="L15" s="111">
        <v>243551</v>
      </c>
    </row>
    <row r="16" spans="1:18" s="95" customFormat="1" ht="43.5" x14ac:dyDescent="0.2">
      <c r="A16" s="90">
        <v>10</v>
      </c>
      <c r="B16" s="101" t="s">
        <v>171</v>
      </c>
      <c r="C16" s="107">
        <v>3000</v>
      </c>
      <c r="D16" s="105">
        <v>2803.4</v>
      </c>
      <c r="E16" s="97" t="s">
        <v>13</v>
      </c>
      <c r="F16" s="98" t="s">
        <v>180</v>
      </c>
      <c r="G16" s="101">
        <v>2803.4</v>
      </c>
      <c r="H16" s="98" t="s">
        <v>180</v>
      </c>
      <c r="I16" s="105">
        <v>2803.4</v>
      </c>
      <c r="J16" s="90" t="s">
        <v>75</v>
      </c>
      <c r="K16" s="110">
        <v>3300061984</v>
      </c>
      <c r="L16" s="111">
        <v>243551</v>
      </c>
    </row>
    <row r="17" spans="1:12" s="95" customFormat="1" ht="43.5" x14ac:dyDescent="0.2">
      <c r="A17" s="90">
        <v>11</v>
      </c>
      <c r="B17" s="101" t="s">
        <v>172</v>
      </c>
      <c r="C17" s="107">
        <v>221000</v>
      </c>
      <c r="D17" s="105">
        <v>181900</v>
      </c>
      <c r="E17" s="97" t="s">
        <v>13</v>
      </c>
      <c r="F17" s="101" t="s">
        <v>183</v>
      </c>
      <c r="G17" s="101">
        <v>181900</v>
      </c>
      <c r="H17" s="101" t="s">
        <v>183</v>
      </c>
      <c r="I17" s="105">
        <v>181900</v>
      </c>
      <c r="J17" s="90" t="s">
        <v>75</v>
      </c>
      <c r="K17" s="110">
        <v>3300061987</v>
      </c>
      <c r="L17" s="111">
        <v>243551</v>
      </c>
    </row>
    <row r="18" spans="1:12" s="95" customFormat="1" ht="43.5" x14ac:dyDescent="0.2">
      <c r="A18" s="90">
        <v>12</v>
      </c>
      <c r="B18" s="101" t="s">
        <v>173</v>
      </c>
      <c r="C18" s="107">
        <v>30000</v>
      </c>
      <c r="D18" s="105">
        <v>25145</v>
      </c>
      <c r="E18" s="97" t="s">
        <v>13</v>
      </c>
      <c r="F18" s="101" t="s">
        <v>184</v>
      </c>
      <c r="G18" s="101">
        <v>25145</v>
      </c>
      <c r="H18" s="101" t="s">
        <v>184</v>
      </c>
      <c r="I18" s="105">
        <v>25145</v>
      </c>
      <c r="J18" s="90" t="s">
        <v>75</v>
      </c>
      <c r="K18" s="110">
        <v>3300061992</v>
      </c>
      <c r="L18" s="111">
        <v>243551</v>
      </c>
    </row>
    <row r="19" spans="1:12" s="95" customFormat="1" ht="43.5" x14ac:dyDescent="0.2">
      <c r="A19" s="90">
        <v>13</v>
      </c>
      <c r="B19" s="101" t="s">
        <v>174</v>
      </c>
      <c r="C19" s="107">
        <v>40000</v>
      </c>
      <c r="D19" s="105">
        <v>33170</v>
      </c>
      <c r="E19" s="97" t="s">
        <v>13</v>
      </c>
      <c r="F19" s="101" t="s">
        <v>184</v>
      </c>
      <c r="G19" s="101">
        <v>33170</v>
      </c>
      <c r="H19" s="101" t="s">
        <v>184</v>
      </c>
      <c r="I19" s="105">
        <v>33170</v>
      </c>
      <c r="J19" s="90" t="s">
        <v>75</v>
      </c>
      <c r="K19" s="110">
        <v>3300061988</v>
      </c>
      <c r="L19" s="111">
        <v>243551</v>
      </c>
    </row>
    <row r="20" spans="1:12" s="95" customFormat="1" ht="43.5" x14ac:dyDescent="0.2">
      <c r="A20" s="90">
        <v>14</v>
      </c>
      <c r="B20" s="101" t="s">
        <v>175</v>
      </c>
      <c r="C20" s="107">
        <v>12400</v>
      </c>
      <c r="D20" s="105">
        <v>11984</v>
      </c>
      <c r="E20" s="97" t="s">
        <v>13</v>
      </c>
      <c r="F20" s="101" t="s">
        <v>185</v>
      </c>
      <c r="G20" s="101">
        <v>11984</v>
      </c>
      <c r="H20" s="101" t="s">
        <v>185</v>
      </c>
      <c r="I20" s="105">
        <v>11984</v>
      </c>
      <c r="J20" s="90" t="s">
        <v>75</v>
      </c>
      <c r="K20" s="110">
        <v>3300061993</v>
      </c>
      <c r="L20" s="111">
        <v>243551</v>
      </c>
    </row>
    <row r="21" spans="1:12" s="95" customFormat="1" ht="43.5" x14ac:dyDescent="0.2">
      <c r="A21" s="90">
        <v>15</v>
      </c>
      <c r="B21" s="101" t="s">
        <v>176</v>
      </c>
      <c r="C21" s="107">
        <v>120000</v>
      </c>
      <c r="D21" s="105">
        <v>98226</v>
      </c>
      <c r="E21" s="97" t="s">
        <v>13</v>
      </c>
      <c r="F21" s="101" t="s">
        <v>184</v>
      </c>
      <c r="G21" s="101">
        <v>98226</v>
      </c>
      <c r="H21" s="101" t="s">
        <v>184</v>
      </c>
      <c r="I21" s="105">
        <v>98226</v>
      </c>
      <c r="J21" s="90" t="s">
        <v>75</v>
      </c>
      <c r="K21" s="110">
        <v>3300061994</v>
      </c>
      <c r="L21" s="111">
        <v>243551</v>
      </c>
    </row>
    <row r="22" spans="1:12" s="95" customFormat="1" ht="43.5" x14ac:dyDescent="0.2">
      <c r="A22" s="90">
        <v>16</v>
      </c>
      <c r="B22" s="101" t="s">
        <v>177</v>
      </c>
      <c r="C22" s="107">
        <v>64000</v>
      </c>
      <c r="D22" s="105">
        <v>48257</v>
      </c>
      <c r="E22" s="97" t="s">
        <v>13</v>
      </c>
      <c r="F22" s="101" t="s">
        <v>186</v>
      </c>
      <c r="G22" s="101">
        <v>48257</v>
      </c>
      <c r="H22" s="101" t="s">
        <v>186</v>
      </c>
      <c r="I22" s="105">
        <v>48257</v>
      </c>
      <c r="J22" s="90" t="s">
        <v>75</v>
      </c>
      <c r="K22" s="110">
        <v>3300061996</v>
      </c>
      <c r="L22" s="111">
        <v>243551</v>
      </c>
    </row>
    <row r="23" spans="1:12" s="95" customFormat="1" ht="43.5" x14ac:dyDescent="0.2">
      <c r="A23" s="90">
        <v>17</v>
      </c>
      <c r="B23" s="101" t="s">
        <v>178</v>
      </c>
      <c r="C23" s="107">
        <v>400000</v>
      </c>
      <c r="D23" s="105">
        <v>428000</v>
      </c>
      <c r="E23" s="97" t="s">
        <v>13</v>
      </c>
      <c r="F23" s="101" t="s">
        <v>184</v>
      </c>
      <c r="G23" s="101">
        <v>428000</v>
      </c>
      <c r="H23" s="101" t="s">
        <v>184</v>
      </c>
      <c r="I23" s="105">
        <v>428000</v>
      </c>
      <c r="J23" s="90" t="s">
        <v>75</v>
      </c>
      <c r="K23" s="110">
        <v>3300061998</v>
      </c>
      <c r="L23" s="111">
        <v>243551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23622047244094491" right="0.19685039370078741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39997558519241921"/>
  </sheetPr>
  <dimension ref="A1:R12"/>
  <sheetViews>
    <sheetView zoomScale="80" zoomScaleNormal="80" zoomScalePageLayoutView="90" workbookViewId="0">
      <selection activeCell="F10" sqref="F10"/>
    </sheetView>
  </sheetViews>
  <sheetFormatPr defaultColWidth="8.75" defaultRowHeight="21.75" x14ac:dyDescent="0.5"/>
  <cols>
    <col min="1" max="1" width="6.625" style="43" customWidth="1"/>
    <col min="2" max="2" width="23" style="43" customWidth="1"/>
    <col min="3" max="3" width="12.25" style="43" customWidth="1"/>
    <col min="4" max="4" width="11.625" style="43" customWidth="1"/>
    <col min="5" max="5" width="14.5" style="43" customWidth="1"/>
    <col min="6" max="6" width="21.625" style="45" customWidth="1"/>
    <col min="7" max="7" width="12.625" style="43" customWidth="1"/>
    <col min="8" max="8" width="21.625" style="45" customWidth="1"/>
    <col min="9" max="9" width="11.625" style="43" customWidth="1"/>
    <col min="10" max="10" width="14.25" style="43" customWidth="1"/>
    <col min="11" max="11" width="14.75" style="43" customWidth="1"/>
    <col min="12" max="12" width="19.25" style="43" customWidth="1"/>
    <col min="13" max="13" width="22.5" style="45" hidden="1" customWidth="1"/>
    <col min="14" max="15" width="8.75" style="43" hidden="1" customWidth="1"/>
    <col min="16" max="16" width="30" style="43" bestFit="1" customWidth="1"/>
    <col min="17" max="17" width="8.75" style="43"/>
    <col min="18" max="18" width="18" style="43" bestFit="1" customWidth="1"/>
    <col min="19" max="16384" width="8.75" style="43"/>
  </cols>
  <sheetData>
    <row r="1" spans="1:18" x14ac:dyDescent="0.5">
      <c r="A1" s="161" t="s">
        <v>209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41" t="s">
        <v>72</v>
      </c>
      <c r="M1" s="42"/>
      <c r="N1" s="41"/>
      <c r="O1" s="41"/>
      <c r="P1" s="41"/>
      <c r="Q1" s="41"/>
      <c r="R1" s="41"/>
    </row>
    <row r="2" spans="1:18" x14ac:dyDescent="0.5">
      <c r="A2" s="161" t="s">
        <v>70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42"/>
      <c r="N2" s="41"/>
      <c r="O2" s="41"/>
      <c r="P2" s="41"/>
      <c r="Q2" s="41"/>
      <c r="R2" s="41"/>
    </row>
    <row r="3" spans="1:18" x14ac:dyDescent="0.5">
      <c r="A3" s="161" t="s">
        <v>208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42"/>
      <c r="N3" s="41"/>
      <c r="O3" s="41"/>
      <c r="P3" s="41"/>
      <c r="Q3" s="41"/>
      <c r="R3" s="41"/>
    </row>
    <row r="5" spans="1:18" s="44" customFormat="1" ht="21" customHeight="1" x14ac:dyDescent="0.2">
      <c r="A5" s="162" t="s">
        <v>1</v>
      </c>
      <c r="B5" s="162" t="s">
        <v>2</v>
      </c>
      <c r="C5" s="169" t="s">
        <v>22</v>
      </c>
      <c r="D5" s="157" t="s">
        <v>3</v>
      </c>
      <c r="E5" s="163" t="s">
        <v>4</v>
      </c>
      <c r="F5" s="164" t="s">
        <v>5</v>
      </c>
      <c r="G5" s="164"/>
      <c r="H5" s="157" t="s">
        <v>6</v>
      </c>
      <c r="I5" s="157"/>
      <c r="J5" s="157" t="s">
        <v>7</v>
      </c>
      <c r="K5" s="157" t="s">
        <v>8</v>
      </c>
      <c r="L5" s="157"/>
      <c r="M5" s="158" t="s">
        <v>62</v>
      </c>
      <c r="N5" s="159" t="s">
        <v>23</v>
      </c>
      <c r="O5" s="160"/>
    </row>
    <row r="6" spans="1:18" s="44" customFormat="1" ht="65.25" x14ac:dyDescent="0.2">
      <c r="A6" s="162"/>
      <c r="B6" s="162"/>
      <c r="C6" s="169"/>
      <c r="D6" s="157"/>
      <c r="E6" s="163"/>
      <c r="F6" s="87" t="s">
        <v>9</v>
      </c>
      <c r="G6" s="84" t="s">
        <v>15</v>
      </c>
      <c r="H6" s="84" t="s">
        <v>10</v>
      </c>
      <c r="I6" s="84" t="s">
        <v>11</v>
      </c>
      <c r="J6" s="157"/>
      <c r="K6" s="157"/>
      <c r="L6" s="157"/>
      <c r="M6" s="158"/>
      <c r="N6" s="86" t="s">
        <v>24</v>
      </c>
      <c r="O6" s="48" t="s">
        <v>101</v>
      </c>
    </row>
    <row r="7" spans="1:18" s="44" customFormat="1" ht="49.15" customHeight="1" x14ac:dyDescent="0.2">
      <c r="A7" s="115">
        <v>1</v>
      </c>
      <c r="B7" s="101" t="s">
        <v>175</v>
      </c>
      <c r="C7" s="107">
        <v>12400</v>
      </c>
      <c r="D7" s="105">
        <v>8346</v>
      </c>
      <c r="E7" s="97" t="s">
        <v>13</v>
      </c>
      <c r="F7" s="116" t="s">
        <v>189</v>
      </c>
      <c r="G7" s="105">
        <v>8346</v>
      </c>
      <c r="H7" s="116" t="s">
        <v>189</v>
      </c>
      <c r="I7" s="105">
        <v>8346</v>
      </c>
      <c r="J7" s="90" t="s">
        <v>75</v>
      </c>
      <c r="K7" s="110" t="s">
        <v>187</v>
      </c>
      <c r="L7" s="111" t="s">
        <v>188</v>
      </c>
      <c r="M7" s="85" t="s">
        <v>78</v>
      </c>
      <c r="N7" s="40" t="s">
        <v>100</v>
      </c>
      <c r="O7" s="40"/>
      <c r="R7" s="58"/>
    </row>
    <row r="8" spans="1:18" ht="48.6" customHeight="1" x14ac:dyDescent="0.5">
      <c r="A8" s="115">
        <v>2</v>
      </c>
      <c r="B8" s="99" t="s">
        <v>190</v>
      </c>
      <c r="C8" s="92">
        <v>34700</v>
      </c>
      <c r="D8" s="92">
        <v>37129</v>
      </c>
      <c r="E8" s="97" t="s">
        <v>13</v>
      </c>
      <c r="F8" s="116" t="s">
        <v>193</v>
      </c>
      <c r="G8" s="92">
        <v>37129</v>
      </c>
      <c r="H8" s="89" t="s">
        <v>193</v>
      </c>
      <c r="I8" s="92">
        <v>37129</v>
      </c>
      <c r="J8" s="90" t="s">
        <v>75</v>
      </c>
      <c r="K8" s="117" t="s">
        <v>191</v>
      </c>
      <c r="L8" s="111" t="s">
        <v>192</v>
      </c>
      <c r="M8" s="85" t="s">
        <v>78</v>
      </c>
      <c r="N8" s="40" t="s">
        <v>100</v>
      </c>
      <c r="O8" s="40"/>
    </row>
    <row r="9" spans="1:18" ht="48.6" customHeight="1" x14ac:dyDescent="0.5">
      <c r="A9" s="115">
        <v>3</v>
      </c>
      <c r="B9" s="99" t="s">
        <v>194</v>
      </c>
      <c r="C9" s="118">
        <v>45000</v>
      </c>
      <c r="D9" s="119">
        <v>48150</v>
      </c>
      <c r="E9" s="97" t="s">
        <v>13</v>
      </c>
      <c r="F9" s="120" t="s">
        <v>197</v>
      </c>
      <c r="G9" s="119">
        <v>48150</v>
      </c>
      <c r="H9" s="120" t="s">
        <v>197</v>
      </c>
      <c r="I9" s="119">
        <v>48150</v>
      </c>
      <c r="J9" s="90" t="s">
        <v>75</v>
      </c>
      <c r="K9" s="117" t="s">
        <v>198</v>
      </c>
      <c r="L9" s="111" t="s">
        <v>199</v>
      </c>
    </row>
    <row r="10" spans="1:18" s="44" customFormat="1" ht="68.45" customHeight="1" x14ac:dyDescent="0.2">
      <c r="A10" s="49">
        <v>4</v>
      </c>
      <c r="B10" s="100" t="s">
        <v>195</v>
      </c>
      <c r="C10" s="121">
        <v>284968</v>
      </c>
      <c r="D10" s="92">
        <v>304915.76</v>
      </c>
      <c r="E10" s="97" t="s">
        <v>13</v>
      </c>
      <c r="F10" s="89" t="s">
        <v>200</v>
      </c>
      <c r="G10" s="92">
        <v>304915.76</v>
      </c>
      <c r="H10" s="89" t="s">
        <v>200</v>
      </c>
      <c r="I10" s="92">
        <v>304915.76</v>
      </c>
      <c r="J10" s="90" t="s">
        <v>75</v>
      </c>
      <c r="K10" s="117" t="s">
        <v>201</v>
      </c>
      <c r="L10" s="111" t="s">
        <v>188</v>
      </c>
      <c r="M10" s="88"/>
    </row>
    <row r="11" spans="1:18" ht="48" customHeight="1" x14ac:dyDescent="0.5">
      <c r="A11" s="49">
        <v>5</v>
      </c>
      <c r="B11" s="96" t="s">
        <v>202</v>
      </c>
      <c r="C11" s="121">
        <v>34950</v>
      </c>
      <c r="D11" s="92">
        <v>37396.5</v>
      </c>
      <c r="E11" s="97" t="s">
        <v>13</v>
      </c>
      <c r="F11" s="89" t="s">
        <v>203</v>
      </c>
      <c r="G11" s="92">
        <v>37396.5</v>
      </c>
      <c r="H11" s="89" t="s">
        <v>203</v>
      </c>
      <c r="I11" s="92">
        <v>37396.5</v>
      </c>
      <c r="J11" s="90" t="s">
        <v>75</v>
      </c>
      <c r="K11" s="117" t="s">
        <v>204</v>
      </c>
      <c r="L11" s="111" t="s">
        <v>205</v>
      </c>
    </row>
    <row r="12" spans="1:18" ht="47.45" customHeight="1" x14ac:dyDescent="0.5">
      <c r="A12" s="49">
        <v>6</v>
      </c>
      <c r="B12" s="96" t="s">
        <v>196</v>
      </c>
      <c r="C12" s="121">
        <v>75000</v>
      </c>
      <c r="D12" s="92">
        <v>80250</v>
      </c>
      <c r="E12" s="97" t="s">
        <v>13</v>
      </c>
      <c r="F12" s="89" t="s">
        <v>35</v>
      </c>
      <c r="G12" s="92">
        <v>80250</v>
      </c>
      <c r="H12" s="89" t="s">
        <v>35</v>
      </c>
      <c r="I12" s="92">
        <v>80250</v>
      </c>
      <c r="J12" s="90" t="s">
        <v>75</v>
      </c>
      <c r="K12" s="117" t="s">
        <v>206</v>
      </c>
      <c r="L12" s="111" t="s">
        <v>207</v>
      </c>
    </row>
  </sheetData>
  <mergeCells count="14">
    <mergeCell ref="J5:J6"/>
    <mergeCell ref="K5:L6"/>
    <mergeCell ref="M5:M6"/>
    <mergeCell ref="N5:O5"/>
    <mergeCell ref="A1:K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honeticPr fontId="22" type="noConversion"/>
  <printOptions horizontalCentered="1"/>
  <pageMargins left="0.17" right="0.17" top="0.74803149606299213" bottom="0.74803149606299213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11</vt:i4>
      </vt:variant>
    </vt:vector>
  </HeadingPairs>
  <TitlesOfParts>
    <vt:vector size="31" baseType="lpstr">
      <vt:lpstr>Sme_ต.ค.64</vt:lpstr>
      <vt:lpstr>Sme_พ.ย.64</vt:lpstr>
      <vt:lpstr>สขร_ต.ค.64 </vt:lpstr>
      <vt:lpstr>สขร_พ.ย.64</vt:lpstr>
      <vt:lpstr>Sme_ม.ค. 65</vt:lpstr>
      <vt:lpstr>Sme_ธ.ค. 64</vt:lpstr>
      <vt:lpstr>สขร_ธ.ค. 64</vt:lpstr>
      <vt:lpstr>สขร_ต.ค. 66</vt:lpstr>
      <vt:lpstr>สขร_พ.ย. 66</vt:lpstr>
      <vt:lpstr>สขร_ธ.ค. 66</vt:lpstr>
      <vt:lpstr>สขร_ม.ค. 67</vt:lpstr>
      <vt:lpstr>สขร_ก.พ. 67</vt:lpstr>
      <vt:lpstr>สขร_มี.ค. 67</vt:lpstr>
      <vt:lpstr>สขร_เม.ย. 67</vt:lpstr>
      <vt:lpstr>สขร_พ.ค. 67</vt:lpstr>
      <vt:lpstr>สขร_มิ.ย. 67</vt:lpstr>
      <vt:lpstr>สขร_ก.ค. 67</vt:lpstr>
      <vt:lpstr>สขร_ส.ค. 67</vt:lpstr>
      <vt:lpstr>ตัวอย่างการกรอก สขร. 75%</vt:lpstr>
      <vt:lpstr>เรื่องร้องเรียนจัดซื้อ (ฝสอ.)</vt:lpstr>
      <vt:lpstr>'สขร_ก.ค. 67'!Print_Titles</vt:lpstr>
      <vt:lpstr>'สขร_ก.พ. 67'!Print_Titles</vt:lpstr>
      <vt:lpstr>'สขร_ต.ค. 66'!Print_Titles</vt:lpstr>
      <vt:lpstr>'สขร_ธ.ค. 66'!Print_Titles</vt:lpstr>
      <vt:lpstr>'สขร_พ.ค. 67'!Print_Titles</vt:lpstr>
      <vt:lpstr>'สขร_พ.ย. 66'!Print_Titles</vt:lpstr>
      <vt:lpstr>'สขร_ม.ค. 67'!Print_Titles</vt:lpstr>
      <vt:lpstr>'สขร_มิ.ย. 67'!Print_Titles</vt:lpstr>
      <vt:lpstr>'สขร_มี.ค. 67'!Print_Titles</vt:lpstr>
      <vt:lpstr>'สขร_เม.ย. 67'!Print_Titles</vt:lpstr>
      <vt:lpstr>'สขร_ส.ค.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2024-08-28T06:39:17Z</cp:lastPrinted>
  <dcterms:created xsi:type="dcterms:W3CDTF">2017-01-05T04:39:12Z</dcterms:created>
  <dcterms:modified xsi:type="dcterms:W3CDTF">2024-10-02T09:14:19Z</dcterms:modified>
</cp:coreProperties>
</file>